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02-UL1\Verwaltung\1 Heimaufnahme\Infomappe\Unterlagen zum Versand 9-2019\"/>
    </mc:Choice>
  </mc:AlternateContent>
  <xr:revisionPtr revIDLastSave="0" documentId="8_{81DD52B6-FF7D-4A36-B7CC-838A8B6133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hne EEE DP" sheetId="11" r:id="rId1"/>
    <sheet name="ohne EEE KZP" sheetId="10" r:id="rId2"/>
    <sheet name="ohne EEE KZP Einheitssatz" sheetId="9" r:id="rId3"/>
    <sheet name="Tabelle 4" sheetId="13" r:id="rId4"/>
  </sheets>
  <calcPr calcId="191029"/>
</workbook>
</file>

<file path=xl/calcChain.xml><?xml version="1.0" encoding="utf-8"?>
<calcChain xmlns="http://schemas.openxmlformats.org/spreadsheetml/2006/main">
  <c r="G20" i="10" l="1"/>
  <c r="G19" i="10"/>
  <c r="G18" i="10"/>
  <c r="H24" i="11"/>
  <c r="H20" i="11"/>
  <c r="H19" i="11"/>
  <c r="H23" i="11" s="1"/>
  <c r="H30" i="11" s="1"/>
  <c r="H18" i="11" l="1"/>
  <c r="H22" i="11" s="1"/>
  <c r="H29" i="11" s="1"/>
  <c r="J14" i="11"/>
  <c r="K14" i="11"/>
  <c r="L14" i="11" s="1"/>
  <c r="I14" i="11"/>
  <c r="H28" i="11" l="1"/>
  <c r="J27" i="11"/>
  <c r="K27" i="11"/>
  <c r="L27" i="11"/>
  <c r="I27" i="11"/>
  <c r="G18" i="9" l="1"/>
  <c r="G17" i="9"/>
  <c r="G24" i="9" l="1"/>
  <c r="G22" i="9"/>
  <c r="G36" i="11" l="1"/>
  <c r="J36" i="11" s="1"/>
  <c r="G35" i="11"/>
  <c r="L35" i="11" s="1"/>
  <c r="G34" i="11"/>
  <c r="L34" i="11" s="1"/>
  <c r="J34" i="11" l="1"/>
  <c r="I35" i="11"/>
  <c r="K35" i="11"/>
  <c r="K34" i="11"/>
  <c r="J35" i="11"/>
  <c r="I34" i="11"/>
  <c r="I36" i="11"/>
  <c r="L36" i="11"/>
  <c r="K36" i="11"/>
  <c r="H7" i="10" l="1"/>
  <c r="G23" i="9"/>
  <c r="L16" i="11"/>
  <c r="K16" i="11"/>
  <c r="J16" i="11"/>
  <c r="I16" i="11"/>
  <c r="L15" i="11"/>
  <c r="K15" i="11"/>
  <c r="J15" i="11"/>
  <c r="I15" i="11"/>
  <c r="L12" i="11"/>
  <c r="K12" i="11"/>
  <c r="J12" i="11"/>
  <c r="I12" i="11"/>
  <c r="L11" i="11"/>
  <c r="K11" i="11"/>
  <c r="J11" i="11"/>
  <c r="I11" i="11"/>
  <c r="L10" i="11"/>
  <c r="L28" i="11" s="1"/>
  <c r="K10" i="11"/>
  <c r="K28" i="11" s="1"/>
  <c r="J10" i="11"/>
  <c r="J28" i="11" s="1"/>
  <c r="I10" i="11"/>
  <c r="I28" i="11" s="1"/>
  <c r="L9" i="11"/>
  <c r="K9" i="11"/>
  <c r="J9" i="11"/>
  <c r="I9" i="11"/>
  <c r="L8" i="11"/>
  <c r="K8" i="11"/>
  <c r="J8" i="11"/>
  <c r="I8" i="11"/>
  <c r="L7" i="11"/>
  <c r="K7" i="11"/>
  <c r="J7" i="11"/>
  <c r="I7" i="11"/>
  <c r="K16" i="10"/>
  <c r="J16" i="10"/>
  <c r="I16" i="10"/>
  <c r="H16" i="10"/>
  <c r="K15" i="10"/>
  <c r="J15" i="10"/>
  <c r="I15" i="10"/>
  <c r="H15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I18" i="11" l="1"/>
  <c r="I19" i="11"/>
  <c r="I23" i="11" s="1"/>
  <c r="I30" i="11" s="1"/>
  <c r="I20" i="11"/>
  <c r="I24" i="11" s="1"/>
  <c r="I31" i="11" s="1"/>
  <c r="J18" i="11"/>
  <c r="J22" i="11" s="1"/>
  <c r="J29" i="11" s="1"/>
  <c r="J19" i="11"/>
  <c r="J23" i="11" s="1"/>
  <c r="J30" i="11" s="1"/>
  <c r="J20" i="11"/>
  <c r="J24" i="11" s="1"/>
  <c r="K18" i="11"/>
  <c r="K19" i="11"/>
  <c r="K23" i="11" s="1"/>
  <c r="K30" i="11" s="1"/>
  <c r="K20" i="11"/>
  <c r="L18" i="11"/>
  <c r="L22" i="11" s="1"/>
  <c r="L20" i="11"/>
  <c r="L24" i="11" s="1"/>
  <c r="L19" i="11"/>
  <c r="L23" i="11" s="1"/>
  <c r="L30" i="11" s="1"/>
  <c r="J27" i="10"/>
  <c r="J25" i="10"/>
  <c r="J26" i="10"/>
  <c r="J18" i="10"/>
  <c r="J19" i="10"/>
  <c r="J20" i="10"/>
  <c r="K27" i="10"/>
  <c r="K25" i="10"/>
  <c r="K26" i="10"/>
  <c r="K18" i="10"/>
  <c r="K19" i="10"/>
  <c r="K20" i="10"/>
  <c r="H26" i="10"/>
  <c r="H27" i="10"/>
  <c r="H25" i="10"/>
  <c r="H20" i="10"/>
  <c r="H19" i="10"/>
  <c r="H18" i="10"/>
  <c r="I26" i="10"/>
  <c r="I27" i="10"/>
  <c r="I25" i="10"/>
  <c r="I19" i="10"/>
  <c r="I20" i="10"/>
  <c r="I18" i="10"/>
  <c r="I22" i="11"/>
  <c r="I29" i="11" s="1"/>
  <c r="K22" i="11"/>
  <c r="H31" i="11"/>
  <c r="K24" i="11"/>
  <c r="L31" i="11" l="1"/>
  <c r="J31" i="11"/>
  <c r="K29" i="11"/>
  <c r="K31" i="11"/>
  <c r="L29" i="11"/>
</calcChain>
</file>

<file path=xl/sharedStrings.xml><?xml version="1.0" encoding="utf-8"?>
<sst xmlns="http://schemas.openxmlformats.org/spreadsheetml/2006/main" count="108" uniqueCount="57">
  <si>
    <t>Ausbildungsvergütung</t>
  </si>
  <si>
    <t>Entgelt für Unterkunft</t>
  </si>
  <si>
    <t>Entgelt für Verpflegung</t>
  </si>
  <si>
    <t>Einzelzimmer</t>
  </si>
  <si>
    <t>Summe / Tag</t>
  </si>
  <si>
    <t>Zweibettzimmer</t>
  </si>
  <si>
    <t>Tage</t>
  </si>
  <si>
    <t>gütlig ab:</t>
  </si>
  <si>
    <t xml:space="preserve">Summe / Monat </t>
  </si>
  <si>
    <t>Pflegegrad</t>
  </si>
  <si>
    <t xml:space="preserve">Anteil Pflegekasse </t>
  </si>
  <si>
    <t>- Pauschale (pro Monat)</t>
  </si>
  <si>
    <t>Zusammensetzung des Heimentgeltes</t>
  </si>
  <si>
    <t>vollstationäre Dauerpflege für GESETZLICH Versicherte - Eigenanteil GESAMT</t>
  </si>
  <si>
    <r>
      <rPr>
        <b/>
        <sz val="10"/>
        <color indexed="8"/>
        <rFont val="Arial"/>
        <family val="2"/>
      </rPr>
      <t>vollstationäre Dauerpflege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PRIVAT Versicherte - Eigenanteil GESAMT</t>
    </r>
  </si>
  <si>
    <t>Mögliche Verweildauer in der Einrichtung, bis zur Ausschöpfung der maximal möglichen Zuzahlung der Pflegekasse:</t>
  </si>
  <si>
    <r>
      <t xml:space="preserve">Die </t>
    </r>
    <r>
      <rPr>
        <sz val="10"/>
        <color indexed="8"/>
        <rFont val="Arial"/>
        <family val="2"/>
      </rPr>
      <t>Zuzahlung der Pflegekasse auf die pflegebedingten Entgeltbestandteile reicht bei</t>
    </r>
  </si>
  <si>
    <t>./.</t>
  </si>
  <si>
    <t>Entlastungsbetrag nach § 45 b SGB XI: Zuzahlung von weiteren € 125,00 pro  Monat.</t>
  </si>
  <si>
    <t xml:space="preserve">pflegebedingte Aufwendungen </t>
  </si>
  <si>
    <t>Name der Einrichtung</t>
  </si>
  <si>
    <r>
      <rPr>
        <b/>
        <sz val="10"/>
        <color indexed="8"/>
        <rFont val="Arial"/>
        <family val="2"/>
      </rPr>
      <t xml:space="preserve">Entgeltübersicht DAUERPFLEGE </t>
    </r>
    <r>
      <rPr>
        <sz val="10"/>
        <color indexed="8"/>
        <rFont val="Arial"/>
        <family val="2"/>
      </rPr>
      <t xml:space="preserve">für </t>
    </r>
  </si>
  <si>
    <t>Ausbildungszuschlag (PflBG)</t>
  </si>
  <si>
    <r>
      <t xml:space="preserve">Kurzzeit-/Verhinderungspflege - </t>
    </r>
    <r>
      <rPr>
        <b/>
        <sz val="10"/>
        <color indexed="8"/>
        <rFont val="Arial"/>
        <family val="2"/>
      </rPr>
      <t xml:space="preserve">Tagessatz </t>
    </r>
    <r>
      <rPr>
        <b/>
        <u/>
        <sz val="10"/>
        <color indexed="8"/>
        <rFont val="Arial"/>
        <family val="2"/>
      </rPr>
      <t/>
    </r>
  </si>
  <si>
    <t xml:space="preserve">Zuschlag für das Ehrenamt   </t>
  </si>
  <si>
    <r>
      <rPr>
        <b/>
        <sz val="10"/>
        <color indexed="8"/>
        <rFont val="Arial"/>
        <family val="2"/>
      </rPr>
      <t xml:space="preserve">Entgeltübersicht KURZZEITPFLEGE nach SGB XI </t>
    </r>
    <r>
      <rPr>
        <sz val="10"/>
        <color indexed="8"/>
        <rFont val="Arial"/>
        <family val="2"/>
      </rPr>
      <t xml:space="preserve">für </t>
    </r>
  </si>
  <si>
    <t xml:space="preserve">Gesondert berechenbare Investitionsaufwendungen  </t>
  </si>
  <si>
    <r>
      <t xml:space="preserve">Zuschlag § 84 Abs. 8 SGB XI i.V.m. § 43 b SGB XI   </t>
    </r>
    <r>
      <rPr>
        <sz val="9"/>
        <color indexed="8"/>
        <rFont val="Arial"/>
        <family val="2"/>
      </rPr>
      <t/>
    </r>
  </si>
  <si>
    <t>Zuschlag für Ehrenamt</t>
  </si>
  <si>
    <t>Zuschlag § 84 Abs. 8 SGB XI  i.V.m. § 43 b SGB XI</t>
  </si>
  <si>
    <r>
      <t xml:space="preserve">(max. möglicher) Zuzahlung von € 1.612/Jahr bei </t>
    </r>
    <r>
      <rPr>
        <b/>
        <sz val="10"/>
        <color indexed="8"/>
        <rFont val="Arial"/>
        <family val="2"/>
      </rPr>
      <t>Verhinderungspflege</t>
    </r>
    <r>
      <rPr>
        <sz val="10"/>
        <color indexed="8"/>
        <rFont val="Arial"/>
        <family val="2"/>
      </rPr>
      <t xml:space="preserve"> </t>
    </r>
  </si>
  <si>
    <t>Zusammensetzung des heimentgeltes</t>
  </si>
  <si>
    <t>Zuschlag § 84 Abs. 8 SGB XI i.V.m. § 43 b SGB XI</t>
  </si>
  <si>
    <t>Gesondert berechenbare Investitionsaufwendungen</t>
  </si>
  <si>
    <t>Pflegegradunabhängiger Einheitssatz</t>
  </si>
  <si>
    <t>*</t>
  </si>
  <si>
    <r>
      <rPr>
        <b/>
        <sz val="10"/>
        <color theme="1"/>
        <rFont val="Arial"/>
        <family val="2"/>
      </rPr>
      <t xml:space="preserve">12 bis 24 Monaten </t>
    </r>
    <r>
      <rPr>
        <sz val="10"/>
        <color theme="1"/>
        <rFont val="Arial"/>
        <family val="2"/>
      </rPr>
      <t xml:space="preserve">auf </t>
    </r>
  </si>
  <si>
    <t xml:space="preserve">   von €  </t>
  </si>
  <si>
    <r>
      <rPr>
        <b/>
        <sz val="10"/>
        <color theme="1"/>
        <rFont val="Arial"/>
        <family val="2"/>
      </rPr>
      <t xml:space="preserve">25 bis 36 Monaten </t>
    </r>
    <r>
      <rPr>
        <sz val="10"/>
        <color theme="1"/>
        <rFont val="Arial"/>
        <family val="2"/>
      </rPr>
      <t xml:space="preserve">auf </t>
    </r>
  </si>
  <si>
    <r>
      <rPr>
        <b/>
        <sz val="10"/>
        <color theme="1"/>
        <rFont val="Arial"/>
        <family val="2"/>
      </rPr>
      <t xml:space="preserve">ab dem 37. Monat </t>
    </r>
    <r>
      <rPr>
        <sz val="10"/>
        <color theme="1"/>
        <rFont val="Arial"/>
        <family val="2"/>
      </rPr>
      <t xml:space="preserve">auf </t>
    </r>
  </si>
  <si>
    <r>
      <t xml:space="preserve">* </t>
    </r>
    <r>
      <rPr>
        <b/>
        <sz val="10"/>
        <color theme="1"/>
        <rFont val="Arial"/>
        <family val="2"/>
      </rPr>
      <t>Die Zusatzpauschale der Pflegekassen nach § 43c SGB XI erhöht sich bei einem Leistungsbezug von</t>
    </r>
  </si>
  <si>
    <r>
      <t xml:space="preserve">(max.möglicher) Zuzahlung von € 1.774/Jahr bei </t>
    </r>
    <r>
      <rPr>
        <b/>
        <sz val="10"/>
        <color indexed="8"/>
        <rFont val="Arial"/>
        <family val="2"/>
      </rPr>
      <t>Kurzzeitpflege</t>
    </r>
    <r>
      <rPr>
        <b/>
        <sz val="10"/>
        <color indexed="10"/>
        <rFont val="Arial"/>
        <family val="2"/>
      </rPr>
      <t/>
    </r>
  </si>
  <si>
    <r>
      <t>(max. möglicher) Zuzahlung von € 3.386/Jahr bei</t>
    </r>
    <r>
      <rPr>
        <b/>
        <sz val="10"/>
        <color indexed="8"/>
        <rFont val="Arial"/>
        <family val="2"/>
      </rPr>
      <t xml:space="preserve"> Kombination KZP + VHP</t>
    </r>
    <r>
      <rPr>
        <b/>
        <sz val="10"/>
        <color indexed="10"/>
        <rFont val="Arial"/>
        <family val="2"/>
      </rPr>
      <t/>
    </r>
  </si>
  <si>
    <t>pflegebedingte Aufwendungen</t>
  </si>
  <si>
    <t>Wohn- und Pflegezentrum Elisabethenhaus</t>
  </si>
  <si>
    <r>
      <rPr>
        <b/>
        <u/>
        <sz val="10"/>
        <color theme="1"/>
        <rFont val="Arial"/>
        <family val="2"/>
      </rPr>
      <t>nur für PG 2-5:</t>
    </r>
    <r>
      <rPr>
        <sz val="10"/>
        <color theme="1"/>
        <rFont val="Arial"/>
        <family val="2"/>
      </rPr>
      <t xml:space="preserve"> - Pauschale § 43c SGB XI, mind. 15 % v € </t>
    </r>
  </si>
  <si>
    <t>- Zuschlag nach § 84 Abs. 8 SGB XI (pro Monat)</t>
  </si>
  <si>
    <t>im Neubau</t>
  </si>
  <si>
    <t>im renovierten Altbau</t>
  </si>
  <si>
    <t>Einzelzimmer im renovierten Altbau</t>
  </si>
  <si>
    <t>Einzelzimmer im Neubau</t>
  </si>
  <si>
    <t>Pflegeoasen Mehrbettzimmer im renovierten Altbau</t>
  </si>
  <si>
    <t>Entlastungsbetrag nach § 45 b SGB XI: Zuzahlung von weiteren € 131,00 pro  Monat.</t>
  </si>
  <si>
    <r>
      <t xml:space="preserve">(max.möglicher) Zuzahlung von € 1.854/Jahr bei </t>
    </r>
    <r>
      <rPr>
        <b/>
        <sz val="10"/>
        <color indexed="8"/>
        <rFont val="Arial"/>
        <family val="2"/>
      </rPr>
      <t>Kurzzeitpflege</t>
    </r>
  </si>
  <si>
    <r>
      <t xml:space="preserve">(max. möglicher) Zuzahlung von € 1.685/Jahr bei </t>
    </r>
    <r>
      <rPr>
        <b/>
        <sz val="10"/>
        <color indexed="8"/>
        <rFont val="Arial"/>
        <family val="2"/>
      </rPr>
      <t>Verhinderungspflege</t>
    </r>
    <r>
      <rPr>
        <sz val="10"/>
        <color indexed="8"/>
        <rFont val="Arial"/>
        <family val="2"/>
      </rPr>
      <t xml:space="preserve"> </t>
    </r>
  </si>
  <si>
    <r>
      <t>(max. möglicher) Zuzahlung von € 3.539/Jahr bei</t>
    </r>
    <r>
      <rPr>
        <b/>
        <sz val="10"/>
        <color indexed="8"/>
        <rFont val="Arial"/>
        <family val="2"/>
      </rPr>
      <t xml:space="preserve"> Kombination KZP + VHP</t>
    </r>
  </si>
  <si>
    <t>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</si>
</sst>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u/>
      <sz val="10"/>
      <color indexed="8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4"/>
      <color theme="1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0.5"/>
      <color theme="1"/>
      <name val="Arial"/>
      <family val="2"/>
    </font>
    <font>
      <sz val="10.5"/>
      <color rgb="FFFF0000"/>
      <name val="Arial"/>
      <family val="2"/>
    </font>
    <font>
      <i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5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0" fontId="9" fillId="0" borderId="0" xfId="0" applyFont="1" applyFill="1"/>
    <xf numFmtId="164" fontId="9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9" fillId="0" borderId="5" xfId="0" applyFont="1" applyBorder="1" applyAlignment="1">
      <alignment vertical="center"/>
    </xf>
    <xf numFmtId="164" fontId="9" fillId="0" borderId="0" xfId="0" applyNumberFormat="1" applyFont="1" applyFill="1" applyBorder="1"/>
    <xf numFmtId="0" fontId="12" fillId="0" borderId="0" xfId="0" applyFont="1" applyBorder="1" applyAlignment="1">
      <alignment horizontal="center" vertical="center" wrapText="1"/>
    </xf>
    <xf numFmtId="164" fontId="11" fillId="0" borderId="0" xfId="0" applyNumberFormat="1" applyFont="1" applyFill="1" applyBorder="1"/>
    <xf numFmtId="0" fontId="10" fillId="0" borderId="0" xfId="0" applyFont="1" applyFill="1"/>
    <xf numFmtId="0" fontId="9" fillId="0" borderId="1" xfId="0" applyFont="1" applyFill="1" applyBorder="1"/>
    <xf numFmtId="164" fontId="13" fillId="0" borderId="0" xfId="0" applyNumberFormat="1" applyFont="1" applyFill="1" applyBorder="1" applyAlignment="1">
      <alignment horizontal="center"/>
    </xf>
    <xf numFmtId="0" fontId="9" fillId="0" borderId="9" xfId="0" applyFont="1" applyBorder="1"/>
    <xf numFmtId="0" fontId="9" fillId="0" borderId="0" xfId="0" applyFont="1" applyBorder="1"/>
    <xf numFmtId="0" fontId="14" fillId="0" borderId="6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15" fillId="0" borderId="1" xfId="0" applyFont="1" applyFill="1" applyBorder="1"/>
    <xf numFmtId="0" fontId="9" fillId="0" borderId="11" xfId="0" applyFont="1" applyFill="1" applyBorder="1"/>
    <xf numFmtId="0" fontId="9" fillId="0" borderId="12" xfId="0" applyFont="1" applyBorder="1"/>
    <xf numFmtId="0" fontId="9" fillId="0" borderId="13" xfId="0" applyFont="1" applyBorder="1"/>
    <xf numFmtId="0" fontId="9" fillId="0" borderId="4" xfId="0" applyFont="1" applyBorder="1"/>
    <xf numFmtId="0" fontId="10" fillId="0" borderId="9" xfId="0" applyFont="1" applyBorder="1" applyAlignment="1">
      <alignment horizontal="right"/>
    </xf>
    <xf numFmtId="0" fontId="9" fillId="0" borderId="16" xfId="0" applyFont="1" applyBorder="1"/>
    <xf numFmtId="0" fontId="9" fillId="0" borderId="19" xfId="0" applyFont="1" applyBorder="1"/>
    <xf numFmtId="0" fontId="9" fillId="0" borderId="10" xfId="0" applyFont="1" applyBorder="1"/>
    <xf numFmtId="164" fontId="9" fillId="0" borderId="0" xfId="0" applyNumberFormat="1" applyFont="1" applyBorder="1"/>
    <xf numFmtId="0" fontId="12" fillId="3" borderId="16" xfId="0" applyFont="1" applyFill="1" applyBorder="1"/>
    <xf numFmtId="0" fontId="9" fillId="3" borderId="0" xfId="0" applyFont="1" applyFill="1" applyBorder="1"/>
    <xf numFmtId="0" fontId="9" fillId="3" borderId="1" xfId="0" quotePrefix="1" applyFont="1" applyFill="1" applyBorder="1"/>
    <xf numFmtId="0" fontId="9" fillId="3" borderId="1" xfId="0" applyFont="1" applyFill="1" applyBorder="1"/>
    <xf numFmtId="0" fontId="9" fillId="3" borderId="16" xfId="0" applyFont="1" applyFill="1" applyBorder="1"/>
    <xf numFmtId="0" fontId="9" fillId="3" borderId="9" xfId="0" quotePrefix="1" applyFont="1" applyFill="1" applyBorder="1"/>
    <xf numFmtId="0" fontId="9" fillId="3" borderId="9" xfId="0" applyFont="1" applyFill="1" applyBorder="1"/>
    <xf numFmtId="0" fontId="12" fillId="3" borderId="0" xfId="0" applyFont="1" applyFill="1" applyBorder="1"/>
    <xf numFmtId="164" fontId="9" fillId="3" borderId="2" xfId="0" applyNumberFormat="1" applyFont="1" applyFill="1" applyBorder="1"/>
    <xf numFmtId="164" fontId="9" fillId="3" borderId="3" xfId="0" applyNumberFormat="1" applyFont="1" applyFill="1" applyBorder="1"/>
    <xf numFmtId="0" fontId="17" fillId="3" borderId="0" xfId="0" applyFont="1" applyFill="1" applyBorder="1" applyAlignment="1">
      <alignment vertical="top"/>
    </xf>
    <xf numFmtId="0" fontId="18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right" vertical="top"/>
    </xf>
    <xf numFmtId="0" fontId="12" fillId="3" borderId="25" xfId="0" applyFont="1" applyFill="1" applyBorder="1"/>
    <xf numFmtId="0" fontId="9" fillId="3" borderId="5" xfId="0" applyFont="1" applyFill="1" applyBorder="1"/>
    <xf numFmtId="164" fontId="9" fillId="3" borderId="5" xfId="0" applyNumberFormat="1" applyFont="1" applyFill="1" applyBorder="1"/>
    <xf numFmtId="164" fontId="9" fillId="3" borderId="26" xfId="0" applyNumberFormat="1" applyFont="1" applyFill="1" applyBorder="1"/>
    <xf numFmtId="0" fontId="21" fillId="0" borderId="25" xfId="0" applyFont="1" applyBorder="1" applyAlignment="1">
      <alignment vertical="center"/>
    </xf>
    <xf numFmtId="0" fontId="4" fillId="3" borderId="0" xfId="0" applyFont="1" applyFill="1" applyBorder="1" applyAlignment="1">
      <alignment vertical="top"/>
    </xf>
    <xf numFmtId="0" fontId="12" fillId="0" borderId="27" xfId="0" applyFont="1" applyBorder="1"/>
    <xf numFmtId="0" fontId="12" fillId="0" borderId="28" xfId="0" applyFont="1" applyBorder="1"/>
    <xf numFmtId="0" fontId="12" fillId="0" borderId="17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right"/>
    </xf>
    <xf numFmtId="0" fontId="12" fillId="0" borderId="30" xfId="0" applyFont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9" fillId="4" borderId="7" xfId="0" applyFont="1" applyFill="1" applyBorder="1"/>
    <xf numFmtId="0" fontId="9" fillId="4" borderId="8" xfId="0" applyFont="1" applyFill="1" applyBorder="1"/>
    <xf numFmtId="0" fontId="9" fillId="4" borderId="16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4" xfId="0" applyFont="1" applyFill="1" applyBorder="1" applyAlignment="1">
      <alignment horizontal="center"/>
    </xf>
    <xf numFmtId="0" fontId="9" fillId="4" borderId="9" xfId="0" applyFont="1" applyFill="1" applyBorder="1"/>
    <xf numFmtId="0" fontId="9" fillId="4" borderId="19" xfId="0" applyFont="1" applyFill="1" applyBorder="1"/>
    <xf numFmtId="0" fontId="9" fillId="4" borderId="32" xfId="0" applyFont="1" applyFill="1" applyBorder="1"/>
    <xf numFmtId="0" fontId="9" fillId="3" borderId="19" xfId="0" applyFont="1" applyFill="1" applyBorder="1"/>
    <xf numFmtId="0" fontId="9" fillId="3" borderId="10" xfId="0" applyFont="1" applyFill="1" applyBorder="1"/>
    <xf numFmtId="0" fontId="9" fillId="3" borderId="32" xfId="0" applyFont="1" applyFill="1" applyBorder="1"/>
    <xf numFmtId="164" fontId="9" fillId="3" borderId="33" xfId="0" applyNumberFormat="1" applyFont="1" applyFill="1" applyBorder="1"/>
    <xf numFmtId="164" fontId="9" fillId="3" borderId="20" xfId="0" applyNumberFormat="1" applyFont="1" applyFill="1" applyBorder="1"/>
    <xf numFmtId="0" fontId="17" fillId="3" borderId="10" xfId="0" applyFont="1" applyFill="1" applyBorder="1" applyAlignment="1">
      <alignment vertical="top"/>
    </xf>
    <xf numFmtId="164" fontId="9" fillId="3" borderId="21" xfId="0" applyNumberFormat="1" applyFont="1" applyFill="1" applyBorder="1"/>
    <xf numFmtId="0" fontId="9" fillId="5" borderId="25" xfId="0" applyFont="1" applyFill="1" applyBorder="1"/>
    <xf numFmtId="0" fontId="9" fillId="5" borderId="5" xfId="0" applyFont="1" applyFill="1" applyBorder="1"/>
    <xf numFmtId="164" fontId="9" fillId="5" borderId="5" xfId="0" applyNumberFormat="1" applyFont="1" applyFill="1" applyBorder="1"/>
    <xf numFmtId="0" fontId="9" fillId="5" borderId="16" xfId="0" applyFont="1" applyFill="1" applyBorder="1"/>
    <xf numFmtId="0" fontId="12" fillId="5" borderId="0" xfId="0" applyFont="1" applyFill="1" applyBorder="1"/>
    <xf numFmtId="0" fontId="9" fillId="5" borderId="0" xfId="0" applyFont="1" applyFill="1" applyBorder="1"/>
    <xf numFmtId="0" fontId="9" fillId="5" borderId="1" xfId="0" applyFont="1" applyFill="1" applyBorder="1"/>
    <xf numFmtId="164" fontId="9" fillId="5" borderId="34" xfId="0" applyNumberFormat="1" applyFont="1" applyFill="1" applyBorder="1"/>
    <xf numFmtId="164" fontId="9" fillId="5" borderId="0" xfId="0" applyNumberFormat="1" applyFont="1" applyFill="1" applyBorder="1" applyAlignment="1">
      <alignment vertical="top"/>
    </xf>
    <xf numFmtId="164" fontId="9" fillId="5" borderId="24" xfId="0" applyNumberFormat="1" applyFont="1" applyFill="1" applyBorder="1" applyAlignment="1">
      <alignment vertical="top"/>
    </xf>
    <xf numFmtId="0" fontId="12" fillId="5" borderId="25" xfId="0" applyFont="1" applyFill="1" applyBorder="1"/>
    <xf numFmtId="0" fontId="12" fillId="5" borderId="5" xfId="0" applyFont="1" applyFill="1" applyBorder="1"/>
    <xf numFmtId="164" fontId="9" fillId="5" borderId="7" xfId="0" applyNumberFormat="1" applyFont="1" applyFill="1" applyBorder="1"/>
    <xf numFmtId="0" fontId="9" fillId="5" borderId="19" xfId="0" applyFont="1" applyFill="1" applyBorder="1"/>
    <xf numFmtId="0" fontId="9" fillId="5" borderId="10" xfId="0" applyFont="1" applyFill="1" applyBorder="1"/>
    <xf numFmtId="164" fontId="9" fillId="5" borderId="33" xfId="0" applyNumberFormat="1" applyFont="1" applyFill="1" applyBorder="1"/>
    <xf numFmtId="0" fontId="9" fillId="5" borderId="32" xfId="0" applyFont="1" applyFill="1" applyBorder="1"/>
    <xf numFmtId="0" fontId="17" fillId="5" borderId="10" xfId="0" applyFont="1" applyFill="1" applyBorder="1" applyAlignment="1">
      <alignment horizontal="center" vertical="top"/>
    </xf>
    <xf numFmtId="0" fontId="17" fillId="5" borderId="10" xfId="0" applyFont="1" applyFill="1" applyBorder="1" applyAlignment="1">
      <alignment vertical="top"/>
    </xf>
    <xf numFmtId="164" fontId="9" fillId="5" borderId="31" xfId="0" applyNumberFormat="1" applyFont="1" applyFill="1" applyBorder="1"/>
    <xf numFmtId="0" fontId="12" fillId="0" borderId="7" xfId="0" applyFont="1" applyFill="1" applyBorder="1" applyAlignment="1">
      <alignment horizontal="center" wrapText="1"/>
    </xf>
    <xf numFmtId="164" fontId="9" fillId="5" borderId="35" xfId="0" applyNumberFormat="1" applyFont="1" applyFill="1" applyBorder="1"/>
    <xf numFmtId="164" fontId="10" fillId="5" borderId="36" xfId="0" applyNumberFormat="1" applyFont="1" applyFill="1" applyBorder="1"/>
    <xf numFmtId="164" fontId="9" fillId="5" borderId="29" xfId="0" applyNumberFormat="1" applyFont="1" applyFill="1" applyBorder="1"/>
    <xf numFmtId="164" fontId="9" fillId="3" borderId="35" xfId="0" applyNumberFormat="1" applyFont="1" applyFill="1" applyBorder="1"/>
    <xf numFmtId="164" fontId="9" fillId="3" borderId="14" xfId="0" applyNumberFormat="1" applyFont="1" applyFill="1" applyBorder="1"/>
    <xf numFmtId="164" fontId="16" fillId="0" borderId="7" xfId="0" applyNumberFormat="1" applyFont="1" applyBorder="1" applyAlignment="1">
      <alignment vertical="center"/>
    </xf>
    <xf numFmtId="0" fontId="18" fillId="0" borderId="1" xfId="0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1" fillId="0" borderId="16" xfId="0" applyFont="1" applyFill="1" applyBorder="1"/>
    <xf numFmtId="0" fontId="26" fillId="0" borderId="1" xfId="0" applyFont="1" applyFill="1" applyBorder="1"/>
    <xf numFmtId="0" fontId="10" fillId="0" borderId="1" xfId="0" applyFont="1" applyFill="1" applyBorder="1"/>
    <xf numFmtId="0" fontId="9" fillId="0" borderId="4" xfId="0" applyFont="1" applyFill="1" applyBorder="1"/>
    <xf numFmtId="0" fontId="9" fillId="0" borderId="9" xfId="0" applyFont="1" applyFill="1" applyBorder="1"/>
    <xf numFmtId="0" fontId="4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/>
    </xf>
    <xf numFmtId="0" fontId="1" fillId="0" borderId="14" xfId="0" applyFont="1" applyFill="1" applyBorder="1" applyAlignment="1">
      <alignment vertical="center" wrapText="1"/>
    </xf>
    <xf numFmtId="0" fontId="1" fillId="0" borderId="25" xfId="0" applyFont="1" applyFill="1" applyBorder="1"/>
    <xf numFmtId="0" fontId="9" fillId="0" borderId="5" xfId="0" applyFont="1" applyFill="1" applyBorder="1"/>
    <xf numFmtId="14" fontId="9" fillId="2" borderId="5" xfId="0" applyNumberFormat="1" applyFont="1" applyFill="1" applyBorder="1" applyAlignment="1">
      <alignment horizontal="left"/>
    </xf>
    <xf numFmtId="0" fontId="9" fillId="0" borderId="26" xfId="0" applyFont="1" applyFill="1" applyBorder="1"/>
    <xf numFmtId="0" fontId="12" fillId="4" borderId="15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164" fontId="9" fillId="3" borderId="15" xfId="0" applyNumberFormat="1" applyFont="1" applyFill="1" applyBorder="1"/>
    <xf numFmtId="0" fontId="1" fillId="0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4" fontId="16" fillId="0" borderId="40" xfId="0" applyNumberFormat="1" applyFont="1" applyBorder="1" applyAlignment="1">
      <alignment vertical="center"/>
    </xf>
    <xf numFmtId="164" fontId="9" fillId="0" borderId="9" xfId="0" applyNumberFormat="1" applyFont="1" applyFill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23" xfId="0" applyNumberFormat="1" applyFont="1" applyBorder="1" applyAlignment="1">
      <alignment vertical="center"/>
    </xf>
    <xf numFmtId="164" fontId="9" fillId="0" borderId="40" xfId="0" applyNumberFormat="1" applyFont="1" applyFill="1" applyBorder="1"/>
    <xf numFmtId="164" fontId="9" fillId="0" borderId="9" xfId="0" applyNumberFormat="1" applyFont="1" applyFill="1" applyBorder="1"/>
    <xf numFmtId="0" fontId="9" fillId="4" borderId="37" xfId="0" applyFont="1" applyFill="1" applyBorder="1"/>
    <xf numFmtId="0" fontId="9" fillId="4" borderId="13" xfId="0" applyFont="1" applyFill="1" applyBorder="1"/>
    <xf numFmtId="164" fontId="9" fillId="5" borderId="37" xfId="0" applyNumberFormat="1" applyFont="1" applyFill="1" applyBorder="1"/>
    <xf numFmtId="164" fontId="9" fillId="5" borderId="13" xfId="0" applyNumberFormat="1" applyFont="1" applyFill="1" applyBorder="1"/>
    <xf numFmtId="164" fontId="9" fillId="0" borderId="23" xfId="0" applyNumberFormat="1" applyFont="1" applyFill="1" applyBorder="1"/>
    <xf numFmtId="164" fontId="9" fillId="5" borderId="43" xfId="0" applyNumberFormat="1" applyFont="1" applyFill="1" applyBorder="1"/>
    <xf numFmtId="0" fontId="9" fillId="4" borderId="43" xfId="0" applyFont="1" applyFill="1" applyBorder="1"/>
    <xf numFmtId="164" fontId="9" fillId="0" borderId="0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/>
    <xf numFmtId="0" fontId="9" fillId="0" borderId="1" xfId="0" applyFont="1" applyBorder="1"/>
    <xf numFmtId="0" fontId="9" fillId="0" borderId="0" xfId="0" applyFont="1" applyFill="1"/>
    <xf numFmtId="0" fontId="9" fillId="0" borderId="5" xfId="0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0" fontId="9" fillId="0" borderId="1" xfId="0" applyFont="1" applyFill="1" applyBorder="1"/>
    <xf numFmtId="0" fontId="9" fillId="0" borderId="9" xfId="0" applyFont="1" applyBorder="1"/>
    <xf numFmtId="0" fontId="9" fillId="0" borderId="0" xfId="0" applyFont="1" applyBorder="1"/>
    <xf numFmtId="0" fontId="14" fillId="0" borderId="6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15" fillId="0" borderId="1" xfId="0" applyFont="1" applyFill="1" applyBorder="1"/>
    <xf numFmtId="164" fontId="9" fillId="2" borderId="2" xfId="0" applyNumberFormat="1" applyFont="1" applyFill="1" applyBorder="1"/>
    <xf numFmtId="164" fontId="9" fillId="2" borderId="3" xfId="0" applyNumberFormat="1" applyFont="1" applyFill="1" applyBorder="1"/>
    <xf numFmtId="0" fontId="9" fillId="0" borderId="12" xfId="0" applyFont="1" applyBorder="1"/>
    <xf numFmtId="0" fontId="9" fillId="0" borderId="13" xfId="0" applyFont="1" applyBorder="1"/>
    <xf numFmtId="164" fontId="9" fillId="0" borderId="14" xfId="0" applyNumberFormat="1" applyFont="1" applyFill="1" applyBorder="1"/>
    <xf numFmtId="164" fontId="9" fillId="0" borderId="15" xfId="0" applyNumberFormat="1" applyFont="1" applyFill="1" applyBorder="1"/>
    <xf numFmtId="0" fontId="9" fillId="0" borderId="4" xfId="0" applyFont="1" applyBorder="1"/>
    <xf numFmtId="0" fontId="9" fillId="0" borderId="16" xfId="0" applyFont="1" applyBorder="1"/>
    <xf numFmtId="164" fontId="9" fillId="0" borderId="17" xfId="0" applyNumberFormat="1" applyFont="1" applyFill="1" applyBorder="1"/>
    <xf numFmtId="164" fontId="9" fillId="0" borderId="18" xfId="0" applyNumberFormat="1" applyFont="1" applyFill="1" applyBorder="1"/>
    <xf numFmtId="164" fontId="9" fillId="0" borderId="2" xfId="0" applyNumberFormat="1" applyFont="1" applyFill="1" applyBorder="1"/>
    <xf numFmtId="164" fontId="9" fillId="0" borderId="3" xfId="0" applyNumberFormat="1" applyFont="1" applyFill="1" applyBorder="1"/>
    <xf numFmtId="0" fontId="9" fillId="0" borderId="19" xfId="0" applyFont="1" applyBorder="1"/>
    <xf numFmtId="0" fontId="9" fillId="0" borderId="10" xfId="0" applyFont="1" applyBorder="1"/>
    <xf numFmtId="164" fontId="9" fillId="0" borderId="20" xfId="0" applyNumberFormat="1" applyFont="1" applyBorder="1"/>
    <xf numFmtId="164" fontId="9" fillId="0" borderId="21" xfId="0" applyNumberFormat="1" applyFont="1" applyBorder="1"/>
    <xf numFmtId="0" fontId="21" fillId="0" borderId="25" xfId="0" applyFont="1" applyBorder="1" applyAlignment="1">
      <alignment vertical="center"/>
    </xf>
    <xf numFmtId="0" fontId="12" fillId="0" borderId="27" xfId="0" applyFont="1" applyBorder="1"/>
    <xf numFmtId="0" fontId="12" fillId="0" borderId="28" xfId="0" applyFont="1" applyBorder="1"/>
    <xf numFmtId="0" fontId="12" fillId="0" borderId="28" xfId="0" applyFont="1" applyBorder="1" applyAlignment="1">
      <alignment horizontal="right"/>
    </xf>
    <xf numFmtId="0" fontId="12" fillId="4" borderId="14" xfId="0" applyFont="1" applyFill="1" applyBorder="1" applyAlignment="1">
      <alignment horizontal="center"/>
    </xf>
    <xf numFmtId="0" fontId="9" fillId="5" borderId="5" xfId="0" applyFont="1" applyFill="1" applyBorder="1"/>
    <xf numFmtId="164" fontId="9" fillId="5" borderId="26" xfId="0" applyNumberFormat="1" applyFont="1" applyFill="1" applyBorder="1"/>
    <xf numFmtId="0" fontId="9" fillId="5" borderId="16" xfId="0" applyFont="1" applyFill="1" applyBorder="1"/>
    <xf numFmtId="0" fontId="12" fillId="5" borderId="0" xfId="0" applyFont="1" applyFill="1" applyBorder="1"/>
    <xf numFmtId="0" fontId="9" fillId="5" borderId="0" xfId="0" applyFont="1" applyFill="1" applyBorder="1"/>
    <xf numFmtId="0" fontId="9" fillId="5" borderId="1" xfId="0" applyFont="1" applyFill="1" applyBorder="1"/>
    <xf numFmtId="164" fontId="9" fillId="5" borderId="2" xfId="0" applyNumberFormat="1" applyFont="1" applyFill="1" applyBorder="1"/>
    <xf numFmtId="0" fontId="9" fillId="5" borderId="19" xfId="0" applyFont="1" applyFill="1" applyBorder="1"/>
    <xf numFmtId="0" fontId="9" fillId="5" borderId="10" xfId="0" applyFont="1" applyFill="1" applyBorder="1"/>
    <xf numFmtId="164" fontId="9" fillId="2" borderId="14" xfId="0" applyNumberFormat="1" applyFont="1" applyFill="1" applyBorder="1"/>
    <xf numFmtId="164" fontId="9" fillId="2" borderId="33" xfId="0" applyNumberFormat="1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0" fontId="11" fillId="0" borderId="16" xfId="0" applyFont="1" applyFill="1" applyBorder="1"/>
    <xf numFmtId="0" fontId="26" fillId="0" borderId="1" xfId="0" applyFont="1" applyFill="1" applyBorder="1"/>
    <xf numFmtId="0" fontId="10" fillId="0" borderId="1" xfId="0" applyFont="1" applyFill="1" applyBorder="1"/>
    <xf numFmtId="0" fontId="9" fillId="0" borderId="4" xfId="0" applyFont="1" applyFill="1" applyBorder="1"/>
    <xf numFmtId="0" fontId="9" fillId="0" borderId="9" xfId="0" applyFont="1" applyFill="1" applyBorder="1"/>
    <xf numFmtId="0" fontId="4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/>
    </xf>
    <xf numFmtId="0" fontId="1" fillId="0" borderId="22" xfId="0" applyFont="1" applyFill="1" applyBorder="1" applyAlignment="1">
      <alignment vertical="center" wrapText="1"/>
    </xf>
    <xf numFmtId="164" fontId="11" fillId="0" borderId="6" xfId="0" applyNumberFormat="1" applyFont="1" applyFill="1" applyBorder="1"/>
    <xf numFmtId="164" fontId="11" fillId="0" borderId="2" xfId="0" applyNumberFormat="1" applyFont="1" applyFill="1" applyBorder="1"/>
    <xf numFmtId="164" fontId="11" fillId="0" borderId="3" xfId="0" applyNumberFormat="1" applyFont="1" applyFill="1" applyBorder="1"/>
    <xf numFmtId="0" fontId="12" fillId="4" borderId="33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9" fillId="0" borderId="10" xfId="0" applyFont="1" applyFill="1" applyBorder="1"/>
    <xf numFmtId="0" fontId="9" fillId="0" borderId="1" xfId="0" applyFont="1" applyFill="1" applyBorder="1" applyAlignment="1">
      <alignment horizontal="right"/>
    </xf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9" fontId="9" fillId="0" borderId="0" xfId="0" applyNumberFormat="1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9" fontId="9" fillId="0" borderId="10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164" fontId="9" fillId="0" borderId="33" xfId="0" applyNumberFormat="1" applyFont="1" applyFill="1" applyBorder="1"/>
    <xf numFmtId="164" fontId="9" fillId="0" borderId="42" xfId="0" applyNumberFormat="1" applyFont="1" applyFill="1" applyBorder="1"/>
    <xf numFmtId="0" fontId="9" fillId="0" borderId="11" xfId="0" applyFont="1" applyFill="1" applyBorder="1" applyAlignment="1">
      <alignment vertical="center"/>
    </xf>
    <xf numFmtId="0" fontId="23" fillId="0" borderId="16" xfId="0" applyFont="1" applyBorder="1" applyAlignment="1"/>
    <xf numFmtId="0" fontId="23" fillId="3" borderId="0" xfId="0" applyFont="1" applyFill="1" applyBorder="1" applyAlignment="1">
      <alignment horizontal="right" vertical="center"/>
    </xf>
    <xf numFmtId="0" fontId="23" fillId="3" borderId="16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0" xfId="0" applyFont="1" applyBorder="1" applyAlignment="1"/>
    <xf numFmtId="0" fontId="9" fillId="0" borderId="24" xfId="0" applyFont="1" applyBorder="1" applyAlignment="1"/>
    <xf numFmtId="0" fontId="9" fillId="0" borderId="0" xfId="0" applyFont="1" applyAlignment="1"/>
    <xf numFmtId="0" fontId="1" fillId="0" borderId="9" xfId="0" applyFont="1" applyFill="1" applyBorder="1" applyAlignment="1">
      <alignment vertical="center" wrapText="1"/>
    </xf>
    <xf numFmtId="14" fontId="20" fillId="2" borderId="28" xfId="0" applyNumberFormat="1" applyFont="1" applyFill="1" applyBorder="1" applyAlignment="1">
      <alignment horizontal="left" vertical="center"/>
    </xf>
    <xf numFmtId="2" fontId="9" fillId="6" borderId="1" xfId="0" applyNumberFormat="1" applyFont="1" applyFill="1" applyBorder="1"/>
    <xf numFmtId="164" fontId="9" fillId="7" borderId="14" xfId="0" applyNumberFormat="1" applyFont="1" applyFill="1" applyBorder="1"/>
    <xf numFmtId="0" fontId="9" fillId="7" borderId="14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0" fontId="1" fillId="7" borderId="14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14" fontId="9" fillId="7" borderId="14" xfId="0" applyNumberFormat="1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12" fillId="7" borderId="14" xfId="0" applyFont="1" applyFill="1" applyBorder="1"/>
    <xf numFmtId="0" fontId="12" fillId="7" borderId="14" xfId="0" applyFont="1" applyFill="1" applyBorder="1" applyAlignment="1">
      <alignment horizontal="right"/>
    </xf>
    <xf numFmtId="0" fontId="12" fillId="7" borderId="14" xfId="0" applyFont="1" applyFill="1" applyBorder="1" applyAlignment="1">
      <alignment horizont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/>
    <xf numFmtId="0" fontId="9" fillId="0" borderId="14" xfId="0" applyFont="1" applyFill="1" applyBorder="1"/>
    <xf numFmtId="0" fontId="21" fillId="7" borderId="14" xfId="0" applyFont="1" applyFill="1" applyBorder="1" applyAlignment="1">
      <alignment vertical="center"/>
    </xf>
    <xf numFmtId="164" fontId="16" fillId="7" borderId="14" xfId="0" applyNumberFormat="1" applyFont="1" applyFill="1" applyBorder="1" applyAlignment="1">
      <alignment vertical="center"/>
    </xf>
    <xf numFmtId="164" fontId="9" fillId="7" borderId="14" xfId="0" applyNumberFormat="1" applyFont="1" applyFill="1" applyBorder="1" applyAlignment="1">
      <alignment vertical="center"/>
    </xf>
    <xf numFmtId="0" fontId="18" fillId="7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/>
    <xf numFmtId="0" fontId="9" fillId="7" borderId="14" xfId="0" applyFont="1" applyFill="1" applyBorder="1"/>
    <xf numFmtId="0" fontId="18" fillId="7" borderId="14" xfId="0" applyFont="1" applyFill="1" applyBorder="1"/>
    <xf numFmtId="0" fontId="10" fillId="7" borderId="14" xfId="0" applyFont="1" applyFill="1" applyBorder="1"/>
    <xf numFmtId="0" fontId="11" fillId="7" borderId="14" xfId="0" applyFont="1" applyFill="1" applyBorder="1"/>
    <xf numFmtId="0" fontId="26" fillId="7" borderId="14" xfId="0" applyFont="1" applyFill="1" applyBorder="1"/>
    <xf numFmtId="0" fontId="15" fillId="7" borderId="14" xfId="0" applyFont="1" applyFill="1" applyBorder="1"/>
    <xf numFmtId="0" fontId="14" fillId="7" borderId="14" xfId="0" applyFont="1" applyFill="1" applyBorder="1" applyAlignment="1">
      <alignment horizontal="right" vertical="center"/>
    </xf>
    <xf numFmtId="164" fontId="11" fillId="7" borderId="14" xfId="0" applyNumberFormat="1" applyFont="1" applyFill="1" applyBorder="1"/>
    <xf numFmtId="164" fontId="11" fillId="0" borderId="14" xfId="0" applyNumberFormat="1" applyFont="1" applyFill="1" applyBorder="1"/>
    <xf numFmtId="0" fontId="10" fillId="0" borderId="14" xfId="0" applyFont="1" applyFill="1" applyBorder="1"/>
    <xf numFmtId="0" fontId="4" fillId="7" borderId="14" xfId="0" applyFont="1" applyFill="1" applyBorder="1" applyAlignment="1">
      <alignment vertical="center"/>
    </xf>
    <xf numFmtId="0" fontId="16" fillId="7" borderId="14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right"/>
    </xf>
    <xf numFmtId="0" fontId="1" fillId="7" borderId="14" xfId="0" applyFont="1" applyFill="1" applyBorder="1" applyAlignment="1">
      <alignment vertical="center" wrapText="1"/>
    </xf>
    <xf numFmtId="0" fontId="19" fillId="7" borderId="14" xfId="0" applyFont="1" applyFill="1" applyBorder="1" applyAlignment="1">
      <alignment horizontal="right" vertical="top"/>
    </xf>
    <xf numFmtId="0" fontId="2" fillId="7" borderId="14" xfId="0" applyFont="1" applyFill="1" applyBorder="1" applyAlignment="1">
      <alignment vertical="center"/>
    </xf>
    <xf numFmtId="0" fontId="24" fillId="7" borderId="14" xfId="0" applyFont="1" applyFill="1" applyBorder="1" applyAlignment="1">
      <alignment vertical="center"/>
    </xf>
    <xf numFmtId="0" fontId="12" fillId="7" borderId="14" xfId="0" applyFont="1" applyFill="1" applyBorder="1" applyAlignment="1">
      <alignment vertical="center"/>
    </xf>
    <xf numFmtId="0" fontId="12" fillId="7" borderId="14" xfId="0" applyFont="1" applyFill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164" fontId="9" fillId="3" borderId="2" xfId="0" applyNumberFormat="1" applyFont="1" applyFill="1" applyBorder="1" applyAlignment="1">
      <alignment horizontal="right"/>
    </xf>
    <xf numFmtId="164" fontId="9" fillId="5" borderId="17" xfId="0" applyNumberFormat="1" applyFont="1" applyFill="1" applyBorder="1"/>
    <xf numFmtId="0" fontId="9" fillId="5" borderId="9" xfId="0" applyFont="1" applyFill="1" applyBorder="1"/>
    <xf numFmtId="0" fontId="9" fillId="5" borderId="22" xfId="0" applyFont="1" applyFill="1" applyBorder="1"/>
    <xf numFmtId="0" fontId="9" fillId="0" borderId="6" xfId="0" applyFont="1" applyBorder="1"/>
    <xf numFmtId="164" fontId="9" fillId="3" borderId="3" xfId="0" applyNumberFormat="1" applyFont="1" applyFill="1" applyBorder="1" applyAlignment="1">
      <alignment horizontal="right"/>
    </xf>
    <xf numFmtId="164" fontId="9" fillId="5" borderId="3" xfId="0" applyNumberFormat="1" applyFont="1" applyFill="1" applyBorder="1"/>
    <xf numFmtId="164" fontId="9" fillId="5" borderId="18" xfId="0" applyNumberFormat="1" applyFont="1" applyFill="1" applyBorder="1"/>
    <xf numFmtId="164" fontId="9" fillId="5" borderId="42" xfId="0" applyNumberFormat="1" applyFont="1" applyFill="1" applyBorder="1"/>
    <xf numFmtId="0" fontId="12" fillId="4" borderId="4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2" fillId="0" borderId="3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left"/>
    </xf>
    <xf numFmtId="0" fontId="25" fillId="0" borderId="25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164" fontId="9" fillId="2" borderId="38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34" xfId="0" applyNumberFormat="1" applyFont="1" applyFill="1" applyBorder="1" applyAlignment="1">
      <alignment horizontal="center"/>
    </xf>
    <xf numFmtId="164" fontId="11" fillId="0" borderId="40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1" fillId="0" borderId="23" xfId="0" applyNumberFormat="1" applyFont="1" applyFill="1" applyBorder="1" applyAlignment="1">
      <alignment horizontal="center"/>
    </xf>
    <xf numFmtId="164" fontId="9" fillId="2" borderId="40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164" fontId="9" fillId="0" borderId="40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164" fontId="9" fillId="0" borderId="23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top"/>
    </xf>
    <xf numFmtId="0" fontId="12" fillId="0" borderId="1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24" xfId="0" applyFont="1" applyFill="1" applyBorder="1" applyAlignment="1">
      <alignment horizontal="left" vertical="top"/>
    </xf>
    <xf numFmtId="164" fontId="9" fillId="2" borderId="37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164" fontId="9" fillId="2" borderId="43" xfId="0" applyNumberFormat="1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164" fontId="9" fillId="5" borderId="38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64" fontId="9" fillId="5" borderId="34" xfId="0" applyNumberFormat="1" applyFont="1" applyFill="1" applyBorder="1" applyAlignment="1">
      <alignment horizontal="center"/>
    </xf>
    <xf numFmtId="164" fontId="9" fillId="5" borderId="44" xfId="0" applyNumberFormat="1" applyFont="1" applyFill="1" applyBorder="1" applyAlignment="1">
      <alignment horizontal="center"/>
    </xf>
    <xf numFmtId="164" fontId="9" fillId="5" borderId="10" xfId="0" applyNumberFormat="1" applyFont="1" applyFill="1" applyBorder="1" applyAlignment="1">
      <alignment horizontal="center"/>
    </xf>
    <xf numFmtId="164" fontId="9" fillId="5" borderId="31" xfId="0" applyNumberFormat="1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left" wrapText="1"/>
    </xf>
    <xf numFmtId="0" fontId="24" fillId="7" borderId="14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O36"/>
  <sheetViews>
    <sheetView tabSelected="1" zoomScaleNormal="100" workbookViewId="0">
      <selection activeCell="I5" sqref="I5"/>
    </sheetView>
  </sheetViews>
  <sheetFormatPr baseColWidth="10" defaultColWidth="11" defaultRowHeight="12.75" x14ac:dyDescent="0.2"/>
  <cols>
    <col min="1" max="1" width="3.42578125" style="1" customWidth="1"/>
    <col min="2" max="2" width="7.28515625" style="1" customWidth="1"/>
    <col min="3" max="3" width="12.85546875" style="1" customWidth="1"/>
    <col min="4" max="4" width="18.5703125" style="1" customWidth="1"/>
    <col min="5" max="5" width="15.5703125" style="144" customWidth="1"/>
    <col min="6" max="6" width="14.140625" style="1" customWidth="1"/>
    <col min="7" max="7" width="9.28515625" style="1" customWidth="1"/>
    <col min="8" max="12" width="10.140625" style="1" customWidth="1"/>
    <col min="13" max="36" width="11.7109375" style="1" customWidth="1"/>
    <col min="37" max="16384" width="11" style="1"/>
  </cols>
  <sheetData>
    <row r="1" spans="1:38" s="128" customFormat="1" ht="18.75" customHeight="1" thickBot="1" x14ac:dyDescent="0.3">
      <c r="A1" s="122" t="s">
        <v>21</v>
      </c>
      <c r="B1" s="123"/>
      <c r="C1" s="123"/>
      <c r="D1" s="123"/>
      <c r="E1" s="123"/>
      <c r="F1" s="124" t="s">
        <v>44</v>
      </c>
      <c r="G1" s="125"/>
      <c r="H1" s="124"/>
      <c r="I1" s="124"/>
      <c r="J1" s="123" t="s">
        <v>7</v>
      </c>
      <c r="K1" s="225">
        <v>45658</v>
      </c>
      <c r="L1" s="126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38" ht="18" customHeight="1" thickBot="1" x14ac:dyDescent="0.25">
      <c r="A2" s="174"/>
      <c r="B2" s="175"/>
      <c r="C2" s="175"/>
      <c r="D2" s="175"/>
      <c r="E2" s="175"/>
      <c r="F2" s="175"/>
      <c r="G2" s="176" t="s">
        <v>9</v>
      </c>
      <c r="H2" s="95">
        <v>1</v>
      </c>
      <c r="I2" s="50">
        <v>2</v>
      </c>
      <c r="J2" s="51">
        <v>3</v>
      </c>
      <c r="K2" s="51">
        <v>4</v>
      </c>
      <c r="L2" s="52">
        <v>5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L2" s="4"/>
    </row>
    <row r="3" spans="1:38" ht="14.25" customHeight="1" x14ac:dyDescent="0.2">
      <c r="A3" s="173" t="s">
        <v>12</v>
      </c>
      <c r="B3" s="147"/>
      <c r="C3" s="147"/>
      <c r="D3" s="147"/>
      <c r="E3" s="147"/>
      <c r="F3" s="147"/>
      <c r="G3" s="147"/>
      <c r="H3" s="150"/>
      <c r="I3" s="150"/>
      <c r="J3" s="148"/>
      <c r="K3" s="148"/>
      <c r="L3" s="14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L3" s="4"/>
    </row>
    <row r="4" spans="1:38" s="4" customFormat="1" ht="22.5" customHeight="1" x14ac:dyDescent="0.2">
      <c r="A4" s="215" t="s">
        <v>19</v>
      </c>
      <c r="B4" s="151"/>
      <c r="C4" s="151"/>
      <c r="D4" s="151"/>
      <c r="E4" s="151"/>
      <c r="F4" s="151"/>
      <c r="G4" s="151"/>
      <c r="H4" s="157">
        <v>58.83</v>
      </c>
      <c r="I4" s="157">
        <v>73.86</v>
      </c>
      <c r="J4" s="157">
        <v>90.76</v>
      </c>
      <c r="K4" s="157">
        <v>108.38</v>
      </c>
      <c r="L4" s="158">
        <v>116.3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11"/>
      <c r="AL4" s="11"/>
    </row>
    <row r="5" spans="1:38" s="4" customFormat="1" ht="14.25" customHeight="1" x14ac:dyDescent="0.2">
      <c r="A5" s="195"/>
      <c r="B5" s="196"/>
      <c r="C5" s="196"/>
      <c r="D5" s="151"/>
      <c r="E5" s="151"/>
      <c r="F5" s="151"/>
      <c r="G5" s="151"/>
      <c r="H5" s="161"/>
      <c r="I5" s="167"/>
      <c r="J5" s="167"/>
      <c r="K5" s="167"/>
      <c r="L5" s="16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11"/>
      <c r="AL5" s="11"/>
    </row>
    <row r="6" spans="1:38" s="4" customFormat="1" ht="14.25" customHeight="1" x14ac:dyDescent="0.2">
      <c r="A6" s="192"/>
      <c r="B6" s="155"/>
      <c r="C6" s="155"/>
      <c r="D6" s="193"/>
      <c r="E6" s="193"/>
      <c r="F6" s="156"/>
      <c r="G6" s="154"/>
      <c r="H6" s="200"/>
      <c r="I6" s="201"/>
      <c r="J6" s="201"/>
      <c r="K6" s="201"/>
      <c r="L6" s="202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  <c r="AL6" s="11"/>
    </row>
    <row r="7" spans="1:38" ht="14.25" customHeight="1" x14ac:dyDescent="0.2">
      <c r="A7" s="159" t="s">
        <v>0</v>
      </c>
      <c r="B7" s="160"/>
      <c r="C7" s="160"/>
      <c r="D7" s="197"/>
      <c r="E7" s="197"/>
      <c r="F7" s="197"/>
      <c r="G7" s="197"/>
      <c r="H7" s="187">
        <v>0</v>
      </c>
      <c r="I7" s="161">
        <f t="shared" ref="I7:I12" si="0">H7</f>
        <v>0</v>
      </c>
      <c r="J7" s="161">
        <f t="shared" ref="J7:J12" si="1">H7</f>
        <v>0</v>
      </c>
      <c r="K7" s="161">
        <f t="shared" ref="K7:K12" si="2">H7</f>
        <v>0</v>
      </c>
      <c r="L7" s="162">
        <f t="shared" ref="L7:L12" si="3">H7</f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3"/>
      <c r="AL7" s="3"/>
    </row>
    <row r="8" spans="1:38" ht="14.25" customHeight="1" x14ac:dyDescent="0.2">
      <c r="A8" s="189" t="s">
        <v>22</v>
      </c>
      <c r="B8" s="190"/>
      <c r="C8" s="190"/>
      <c r="D8" s="106"/>
      <c r="E8" s="106"/>
      <c r="F8" s="197"/>
      <c r="G8" s="106"/>
      <c r="H8" s="187">
        <v>4.8099999999999996</v>
      </c>
      <c r="I8" s="161">
        <f t="shared" si="0"/>
        <v>4.8099999999999996</v>
      </c>
      <c r="J8" s="161">
        <f t="shared" si="1"/>
        <v>4.8099999999999996</v>
      </c>
      <c r="K8" s="161">
        <f t="shared" si="2"/>
        <v>4.8099999999999996</v>
      </c>
      <c r="L8" s="162">
        <f t="shared" si="3"/>
        <v>4.8099999999999996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3"/>
      <c r="AL8" s="3"/>
    </row>
    <row r="9" spans="1:38" ht="14.25" customHeight="1" x14ac:dyDescent="0.2">
      <c r="A9" s="189" t="s">
        <v>24</v>
      </c>
      <c r="B9" s="190"/>
      <c r="C9" s="190"/>
      <c r="D9" s="191"/>
      <c r="E9" s="191"/>
      <c r="F9" s="197"/>
      <c r="G9" s="197"/>
      <c r="H9" s="187">
        <v>0</v>
      </c>
      <c r="I9" s="161">
        <f t="shared" si="0"/>
        <v>0</v>
      </c>
      <c r="J9" s="161">
        <f t="shared" si="1"/>
        <v>0</v>
      </c>
      <c r="K9" s="161">
        <f t="shared" si="2"/>
        <v>0</v>
      </c>
      <c r="L9" s="162">
        <f t="shared" si="3"/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3"/>
      <c r="AL9" s="3"/>
    </row>
    <row r="10" spans="1:38" ht="14.25" customHeight="1" x14ac:dyDescent="0.2">
      <c r="A10" s="163" t="s">
        <v>27</v>
      </c>
      <c r="B10" s="152"/>
      <c r="C10" s="152"/>
      <c r="D10" s="23"/>
      <c r="E10" s="23"/>
      <c r="F10" s="198"/>
      <c r="G10" s="199"/>
      <c r="H10" s="187">
        <v>6.61</v>
      </c>
      <c r="I10" s="161">
        <f t="shared" si="0"/>
        <v>6.61</v>
      </c>
      <c r="J10" s="161">
        <f t="shared" si="1"/>
        <v>6.61</v>
      </c>
      <c r="K10" s="161">
        <f t="shared" si="2"/>
        <v>6.61</v>
      </c>
      <c r="L10" s="162">
        <f t="shared" si="3"/>
        <v>6.61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3"/>
      <c r="AL10" s="3"/>
    </row>
    <row r="11" spans="1:38" ht="14.25" customHeight="1" x14ac:dyDescent="0.2">
      <c r="A11" s="163" t="s">
        <v>1</v>
      </c>
      <c r="B11" s="152"/>
      <c r="C11" s="152"/>
      <c r="D11" s="152"/>
      <c r="E11" s="152"/>
      <c r="F11" s="152"/>
      <c r="G11" s="152"/>
      <c r="H11" s="187">
        <v>15.73</v>
      </c>
      <c r="I11" s="161">
        <f t="shared" si="0"/>
        <v>15.73</v>
      </c>
      <c r="J11" s="161">
        <f t="shared" si="1"/>
        <v>15.73</v>
      </c>
      <c r="K11" s="161">
        <f t="shared" si="2"/>
        <v>15.73</v>
      </c>
      <c r="L11" s="162">
        <f t="shared" si="3"/>
        <v>15.73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3"/>
      <c r="AL11" s="3"/>
    </row>
    <row r="12" spans="1:38" ht="14.25" customHeight="1" x14ac:dyDescent="0.2">
      <c r="A12" s="163" t="s">
        <v>2</v>
      </c>
      <c r="B12" s="152"/>
      <c r="C12" s="152"/>
      <c r="D12" s="152"/>
      <c r="E12" s="152"/>
      <c r="F12" s="152"/>
      <c r="G12" s="152"/>
      <c r="H12" s="187">
        <v>15.85</v>
      </c>
      <c r="I12" s="161">
        <f t="shared" si="0"/>
        <v>15.85</v>
      </c>
      <c r="J12" s="161">
        <f t="shared" si="1"/>
        <v>15.85</v>
      </c>
      <c r="K12" s="161">
        <f t="shared" si="2"/>
        <v>15.85</v>
      </c>
      <c r="L12" s="162">
        <f t="shared" si="3"/>
        <v>15.85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3"/>
      <c r="AL12" s="3"/>
    </row>
    <row r="13" spans="1:38" ht="14.25" customHeight="1" x14ac:dyDescent="0.2">
      <c r="A13" s="164" t="s">
        <v>26</v>
      </c>
      <c r="B13" s="153"/>
      <c r="C13" s="153"/>
      <c r="D13" s="153"/>
      <c r="E13" s="153"/>
      <c r="F13" s="153"/>
      <c r="G13" s="153"/>
      <c r="H13" s="165"/>
      <c r="I13" s="165"/>
      <c r="J13" s="165"/>
      <c r="K13" s="165"/>
      <c r="L13" s="166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3"/>
      <c r="AL13" s="3"/>
    </row>
    <row r="14" spans="1:38" s="144" customFormat="1" ht="14.25" customHeight="1" x14ac:dyDescent="0.2">
      <c r="A14" s="164"/>
      <c r="B14" s="153"/>
      <c r="C14" s="206" t="s">
        <v>3</v>
      </c>
      <c r="D14" s="145" t="s">
        <v>48</v>
      </c>
      <c r="E14" s="145"/>
      <c r="F14" s="145"/>
      <c r="G14" s="272"/>
      <c r="H14" s="157">
        <v>46.81</v>
      </c>
      <c r="I14" s="167">
        <f>H14</f>
        <v>46.81</v>
      </c>
      <c r="J14" s="167">
        <f t="shared" ref="J14:L14" si="4">I14</f>
        <v>46.81</v>
      </c>
      <c r="K14" s="167">
        <f t="shared" si="4"/>
        <v>46.81</v>
      </c>
      <c r="L14" s="168">
        <f t="shared" si="4"/>
        <v>46.81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3"/>
      <c r="AL14" s="3"/>
    </row>
    <row r="15" spans="1:38" ht="14.25" customHeight="1" x14ac:dyDescent="0.2">
      <c r="A15" s="164"/>
      <c r="B15" s="153"/>
      <c r="C15" s="206" t="s">
        <v>3</v>
      </c>
      <c r="D15" s="145" t="s">
        <v>47</v>
      </c>
      <c r="E15" s="145"/>
      <c r="F15" s="151"/>
      <c r="G15" s="194"/>
      <c r="H15" s="157">
        <v>43.51</v>
      </c>
      <c r="I15" s="167">
        <f>H15</f>
        <v>43.51</v>
      </c>
      <c r="J15" s="167">
        <f>H15</f>
        <v>43.51</v>
      </c>
      <c r="K15" s="167">
        <f>H15</f>
        <v>43.51</v>
      </c>
      <c r="L15" s="168">
        <f>H15</f>
        <v>43.51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3"/>
      <c r="AL15" s="3"/>
    </row>
    <row r="16" spans="1:38" ht="14.25" customHeight="1" thickBot="1" x14ac:dyDescent="0.25">
      <c r="A16" s="169"/>
      <c r="B16" s="170"/>
      <c r="C16" s="278" t="s">
        <v>51</v>
      </c>
      <c r="D16" s="278"/>
      <c r="E16" s="278"/>
      <c r="F16" s="278"/>
      <c r="G16" s="205"/>
      <c r="H16" s="188">
        <v>45.81</v>
      </c>
      <c r="I16" s="171">
        <f>H16</f>
        <v>45.81</v>
      </c>
      <c r="J16" s="171">
        <f>H16</f>
        <v>45.81</v>
      </c>
      <c r="K16" s="171">
        <f>H16</f>
        <v>45.81</v>
      </c>
      <c r="L16" s="172">
        <f>H16</f>
        <v>45.81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"/>
      <c r="AL16" s="3"/>
    </row>
    <row r="17" spans="1:41" s="4" customFormat="1" ht="14.25" customHeight="1" x14ac:dyDescent="0.2">
      <c r="A17" s="75" t="s">
        <v>14</v>
      </c>
      <c r="B17" s="178"/>
      <c r="C17" s="178"/>
      <c r="D17" s="178"/>
      <c r="E17" s="178"/>
      <c r="F17" s="178"/>
      <c r="G17" s="178"/>
      <c r="H17" s="96"/>
      <c r="I17" s="77"/>
      <c r="J17" s="77"/>
      <c r="K17" s="77"/>
      <c r="L17" s="17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1"/>
      <c r="AL17" s="11"/>
    </row>
    <row r="18" spans="1:41" s="4" customFormat="1" ht="14.25" customHeight="1" x14ac:dyDescent="0.2">
      <c r="A18" s="180"/>
      <c r="B18" s="181" t="s">
        <v>4</v>
      </c>
      <c r="C18" s="182"/>
      <c r="D18" s="183" t="s">
        <v>49</v>
      </c>
      <c r="E18" s="183"/>
      <c r="F18" s="183"/>
      <c r="G18" s="183"/>
      <c r="H18" s="184">
        <f>H4+H7+H8+H10+H11+H12+H14</f>
        <v>148.63999999999999</v>
      </c>
      <c r="I18" s="184">
        <f t="shared" ref="I18:L18" si="5">I4+I7+I8+I10+I11+I12+I14</f>
        <v>163.67000000000002</v>
      </c>
      <c r="J18" s="184">
        <f t="shared" si="5"/>
        <v>180.57000000000002</v>
      </c>
      <c r="K18" s="184">
        <f t="shared" si="5"/>
        <v>198.19</v>
      </c>
      <c r="L18" s="274">
        <f t="shared" si="5"/>
        <v>206.10999999999999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1"/>
    </row>
    <row r="19" spans="1:41" s="146" customFormat="1" ht="14.25" customHeight="1" x14ac:dyDescent="0.2">
      <c r="A19" s="180"/>
      <c r="B19" s="181"/>
      <c r="C19" s="182"/>
      <c r="D19" s="183" t="s">
        <v>50</v>
      </c>
      <c r="E19" s="183"/>
      <c r="F19" s="183"/>
      <c r="G19" s="183"/>
      <c r="H19" s="184">
        <f>H4+H8+H7+H10+H11+H12+H15</f>
        <v>145.34</v>
      </c>
      <c r="I19" s="184">
        <f t="shared" ref="I19:L19" si="6">I4+I8+I7+I10+I11+I12+I15</f>
        <v>160.37</v>
      </c>
      <c r="J19" s="184">
        <f t="shared" si="6"/>
        <v>177.27</v>
      </c>
      <c r="K19" s="184">
        <f t="shared" si="6"/>
        <v>194.89</v>
      </c>
      <c r="L19" s="274">
        <f t="shared" si="6"/>
        <v>202.80999999999997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1"/>
    </row>
    <row r="20" spans="1:41" s="4" customFormat="1" ht="14.25" customHeight="1" x14ac:dyDescent="0.2">
      <c r="A20" s="180"/>
      <c r="B20" s="183"/>
      <c r="C20" s="183"/>
      <c r="D20" s="183" t="s">
        <v>51</v>
      </c>
      <c r="E20" s="183"/>
      <c r="F20" s="183"/>
      <c r="G20" s="183"/>
      <c r="H20" s="184">
        <f>H4+H7+H8+H9+H10+H11+H12+H16</f>
        <v>147.63999999999999</v>
      </c>
      <c r="I20" s="184">
        <f t="shared" ref="I20:L20" si="7">I4+I7+I8+I9+I10+I11+I12+I16</f>
        <v>162.67000000000002</v>
      </c>
      <c r="J20" s="184">
        <f t="shared" si="7"/>
        <v>179.57000000000002</v>
      </c>
      <c r="K20" s="184">
        <f t="shared" si="7"/>
        <v>197.19</v>
      </c>
      <c r="L20" s="274">
        <f t="shared" si="7"/>
        <v>205.10999999999999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1"/>
    </row>
    <row r="21" spans="1:41" s="4" customFormat="1" ht="14.25" customHeight="1" x14ac:dyDescent="0.2">
      <c r="A21" s="180"/>
      <c r="B21" s="181"/>
      <c r="C21" s="182"/>
      <c r="D21" s="182"/>
      <c r="E21" s="182"/>
      <c r="F21" s="182"/>
      <c r="G21" s="181"/>
      <c r="H21" s="97"/>
      <c r="I21" s="83"/>
      <c r="J21" s="83"/>
      <c r="K21" s="83"/>
      <c r="L21" s="84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1"/>
      <c r="AL21" s="11"/>
    </row>
    <row r="22" spans="1:41" s="4" customFormat="1" ht="14.25" customHeight="1" x14ac:dyDescent="0.2">
      <c r="A22" s="180"/>
      <c r="B22" s="181" t="s">
        <v>8</v>
      </c>
      <c r="C22" s="182"/>
      <c r="D22" s="183" t="s">
        <v>49</v>
      </c>
      <c r="E22" s="183"/>
      <c r="F22" s="183"/>
      <c r="G22" s="183"/>
      <c r="H22" s="184">
        <f>H18*$B$24</f>
        <v>4521.6287999999995</v>
      </c>
      <c r="I22" s="184">
        <f>I18*$B$24</f>
        <v>4978.8414000000012</v>
      </c>
      <c r="J22" s="184">
        <f>J18*$B$24</f>
        <v>5492.9394000000011</v>
      </c>
      <c r="K22" s="184">
        <f>K18*$B$24</f>
        <v>6028.9398000000001</v>
      </c>
      <c r="L22" s="82">
        <f>L18*$B$24</f>
        <v>6269.8661999999995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11"/>
    </row>
    <row r="23" spans="1:41" s="146" customFormat="1" ht="14.25" customHeight="1" x14ac:dyDescent="0.2">
      <c r="A23" s="180"/>
      <c r="B23" s="181"/>
      <c r="C23" s="182"/>
      <c r="D23" s="270" t="s">
        <v>50</v>
      </c>
      <c r="E23" s="270"/>
      <c r="F23" s="270"/>
      <c r="G23" s="271"/>
      <c r="H23" s="184">
        <f>H19*$B$24</f>
        <v>4421.2428</v>
      </c>
      <c r="I23" s="184">
        <f t="shared" ref="I23:L23" si="8">I19*$B$24</f>
        <v>4878.4554000000007</v>
      </c>
      <c r="J23" s="184">
        <f t="shared" si="8"/>
        <v>5392.5534000000007</v>
      </c>
      <c r="K23" s="184">
        <f t="shared" si="8"/>
        <v>5928.5537999999997</v>
      </c>
      <c r="L23" s="274">
        <f t="shared" si="8"/>
        <v>6169.4802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11"/>
    </row>
    <row r="24" spans="1:41" s="4" customFormat="1" ht="14.25" customHeight="1" thickBot="1" x14ac:dyDescent="0.25">
      <c r="A24" s="185"/>
      <c r="B24" s="92">
        <v>30.42</v>
      </c>
      <c r="C24" s="93" t="s">
        <v>6</v>
      </c>
      <c r="D24" s="186" t="s">
        <v>51</v>
      </c>
      <c r="E24" s="186"/>
      <c r="F24" s="186"/>
      <c r="G24" s="186"/>
      <c r="H24" s="98">
        <f>H20*$B$24</f>
        <v>4491.2087999999994</v>
      </c>
      <c r="I24" s="98">
        <f>I20*$B$24</f>
        <v>4948.4214000000011</v>
      </c>
      <c r="J24" s="98">
        <f>J20*$B$24</f>
        <v>5462.519400000001</v>
      </c>
      <c r="K24" s="98">
        <f>K20*$B$24</f>
        <v>5998.5198</v>
      </c>
      <c r="L24" s="94">
        <f>L20*$B$24</f>
        <v>6239.4462000000003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1"/>
      <c r="AL24" s="11"/>
      <c r="AO24" s="11"/>
    </row>
    <row r="25" spans="1:41" s="4" customFormat="1" ht="14.25" customHeight="1" x14ac:dyDescent="0.2">
      <c r="A25" s="42" t="s">
        <v>13</v>
      </c>
      <c r="B25" s="43"/>
      <c r="C25" s="43"/>
      <c r="D25" s="43"/>
      <c r="E25" s="43"/>
      <c r="F25" s="43"/>
      <c r="G25" s="43"/>
      <c r="H25" s="99"/>
      <c r="I25" s="44"/>
      <c r="J25" s="44"/>
      <c r="K25" s="44"/>
      <c r="L25" s="45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41" s="4" customFormat="1" ht="14.25" customHeight="1" x14ac:dyDescent="0.2">
      <c r="A26" s="28"/>
      <c r="B26" s="29" t="s">
        <v>10</v>
      </c>
      <c r="C26" s="29"/>
      <c r="D26" s="30" t="s">
        <v>11</v>
      </c>
      <c r="E26" s="30"/>
      <c r="F26" s="30"/>
      <c r="G26" s="31"/>
      <c r="H26" s="268">
        <v>131</v>
      </c>
      <c r="I26" s="268">
        <v>805</v>
      </c>
      <c r="J26" s="268">
        <v>1319</v>
      </c>
      <c r="K26" s="268">
        <v>1855</v>
      </c>
      <c r="L26" s="273">
        <v>2096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41" s="146" customFormat="1" ht="14.25" customHeight="1" x14ac:dyDescent="0.2">
      <c r="A27" s="218" t="s">
        <v>35</v>
      </c>
      <c r="B27" s="29" t="s">
        <v>56</v>
      </c>
      <c r="C27" s="217"/>
      <c r="D27" s="30" t="s">
        <v>45</v>
      </c>
      <c r="E27" s="30"/>
      <c r="F27" s="30"/>
      <c r="G27" s="226">
        <v>1588.23</v>
      </c>
      <c r="H27" s="268"/>
      <c r="I27" s="268">
        <f>$G$27*15%</f>
        <v>238.2345</v>
      </c>
      <c r="J27" s="268">
        <f t="shared" ref="J27:L27" si="9">$G$27*15%</f>
        <v>238.2345</v>
      </c>
      <c r="K27" s="268">
        <f t="shared" si="9"/>
        <v>238.2345</v>
      </c>
      <c r="L27" s="273">
        <f t="shared" si="9"/>
        <v>238.2345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41" s="4" customFormat="1" ht="14.25" customHeight="1" x14ac:dyDescent="0.2">
      <c r="A28" s="32"/>
      <c r="B28" s="29"/>
      <c r="C28" s="29"/>
      <c r="D28" s="33" t="s">
        <v>46</v>
      </c>
      <c r="E28" s="33"/>
      <c r="F28" s="33"/>
      <c r="G28" s="34"/>
      <c r="H28" s="100">
        <f>(H10)*$B$24</f>
        <v>201.07620000000003</v>
      </c>
      <c r="I28" s="100">
        <f t="shared" ref="I28:L28" si="10">(I10)*$B$24</f>
        <v>201.07620000000003</v>
      </c>
      <c r="J28" s="100">
        <f t="shared" si="10"/>
        <v>201.07620000000003</v>
      </c>
      <c r="K28" s="100">
        <f t="shared" si="10"/>
        <v>201.07620000000003</v>
      </c>
      <c r="L28" s="121">
        <f t="shared" si="10"/>
        <v>201.07620000000003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O28" s="6"/>
    </row>
    <row r="29" spans="1:41" s="4" customFormat="1" ht="14.25" customHeight="1" x14ac:dyDescent="0.2">
      <c r="A29" s="32"/>
      <c r="B29" s="35" t="s">
        <v>8</v>
      </c>
      <c r="C29" s="29"/>
      <c r="D29" s="31" t="s">
        <v>49</v>
      </c>
      <c r="E29" s="31"/>
      <c r="F29" s="31"/>
      <c r="G29" s="31"/>
      <c r="H29" s="36">
        <f>H22-H26-H27-H28</f>
        <v>4189.5525999999991</v>
      </c>
      <c r="I29" s="36">
        <f t="shared" ref="I29:L29" si="11">I22-I26-I27-I28</f>
        <v>3734.5307000000012</v>
      </c>
      <c r="J29" s="36">
        <f>J22-J26-J27-J28</f>
        <v>3734.6287000000011</v>
      </c>
      <c r="K29" s="36">
        <f t="shared" si="11"/>
        <v>3734.6291000000001</v>
      </c>
      <c r="L29" s="37">
        <f t="shared" si="11"/>
        <v>3734.5554999999995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41" s="146" customFormat="1" ht="14.25" customHeight="1" x14ac:dyDescent="0.2">
      <c r="A30" s="32"/>
      <c r="B30" s="35"/>
      <c r="C30" s="29"/>
      <c r="D30" s="31" t="s">
        <v>50</v>
      </c>
      <c r="E30" s="31"/>
      <c r="F30" s="31"/>
      <c r="G30" s="31"/>
      <c r="H30" s="36">
        <f>H23-H26-H27-H28</f>
        <v>4089.1666</v>
      </c>
      <c r="I30" s="36">
        <f t="shared" ref="I30:L30" si="12">I23-I26-I27-I28</f>
        <v>3634.1447000000007</v>
      </c>
      <c r="J30" s="36">
        <f t="shared" si="12"/>
        <v>3634.2427000000007</v>
      </c>
      <c r="K30" s="36">
        <f t="shared" si="12"/>
        <v>3634.2430999999997</v>
      </c>
      <c r="L30" s="37">
        <f t="shared" si="12"/>
        <v>3634.1695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41" s="4" customFormat="1" ht="14.25" customHeight="1" x14ac:dyDescent="0.2">
      <c r="A31" s="32"/>
      <c r="B31" s="47"/>
      <c r="C31" s="38"/>
      <c r="D31" s="34" t="s">
        <v>5</v>
      </c>
      <c r="E31" s="34"/>
      <c r="F31" s="34"/>
      <c r="G31" s="34"/>
      <c r="H31" s="100">
        <f>H24-H26-H27-H28</f>
        <v>4159.132599999999</v>
      </c>
      <c r="I31" s="100">
        <f t="shared" ref="I31:L31" si="13">I24-I26-I27-I28</f>
        <v>3704.1107000000011</v>
      </c>
      <c r="J31" s="100">
        <f t="shared" si="13"/>
        <v>3704.208700000001</v>
      </c>
      <c r="K31" s="100">
        <f t="shared" si="13"/>
        <v>3704.2091</v>
      </c>
      <c r="L31" s="121">
        <f t="shared" si="13"/>
        <v>3704.1355000000003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41" s="4" customFormat="1" ht="14.25" customHeight="1" thickBot="1" x14ac:dyDescent="0.25">
      <c r="A32" s="68"/>
      <c r="B32" s="73"/>
      <c r="C32" s="69"/>
      <c r="D32" s="70"/>
      <c r="E32" s="70"/>
      <c r="F32" s="70"/>
      <c r="G32" s="70"/>
      <c r="H32" s="71"/>
      <c r="I32" s="72"/>
      <c r="J32" s="72"/>
      <c r="K32" s="72"/>
      <c r="L32" s="7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12" s="223" customFormat="1" ht="17.25" customHeight="1" x14ac:dyDescent="0.3">
      <c r="A33" s="216" t="s">
        <v>40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2"/>
    </row>
    <row r="34" spans="1:12" ht="14.25" customHeight="1" x14ac:dyDescent="0.2">
      <c r="A34" s="164"/>
      <c r="B34" s="153"/>
      <c r="C34" s="153"/>
      <c r="D34" s="208" t="s">
        <v>36</v>
      </c>
      <c r="E34" s="209">
        <v>0.3</v>
      </c>
      <c r="F34" s="209" t="s">
        <v>37</v>
      </c>
      <c r="G34" s="207">
        <f>$G$27</f>
        <v>1588.23</v>
      </c>
      <c r="H34" s="219"/>
      <c r="I34" s="161">
        <f>$G$34*$E$34</f>
        <v>476.46899999999999</v>
      </c>
      <c r="J34" s="161">
        <f t="shared" ref="J34:L34" si="14">$G$34*$E$34</f>
        <v>476.46899999999999</v>
      </c>
      <c r="K34" s="161">
        <f t="shared" si="14"/>
        <v>476.46899999999999</v>
      </c>
      <c r="L34" s="162">
        <f t="shared" si="14"/>
        <v>476.46899999999999</v>
      </c>
    </row>
    <row r="35" spans="1:12" ht="14.25" customHeight="1" x14ac:dyDescent="0.2">
      <c r="A35" s="164"/>
      <c r="B35" s="153"/>
      <c r="C35" s="153"/>
      <c r="D35" s="208" t="s">
        <v>38</v>
      </c>
      <c r="E35" s="209">
        <v>0.5</v>
      </c>
      <c r="F35" s="209" t="s">
        <v>37</v>
      </c>
      <c r="G35" s="207">
        <f>$G$27</f>
        <v>1588.23</v>
      </c>
      <c r="H35" s="219"/>
      <c r="I35" s="161">
        <f>$G$35*$E$35</f>
        <v>794.11500000000001</v>
      </c>
      <c r="J35" s="161">
        <f t="shared" ref="J35:L35" si="15">$G$35*$E$35</f>
        <v>794.11500000000001</v>
      </c>
      <c r="K35" s="161">
        <f t="shared" si="15"/>
        <v>794.11500000000001</v>
      </c>
      <c r="L35" s="162">
        <f t="shared" si="15"/>
        <v>794.11500000000001</v>
      </c>
    </row>
    <row r="36" spans="1:12" ht="14.25" customHeight="1" thickBot="1" x14ac:dyDescent="0.25">
      <c r="A36" s="169"/>
      <c r="B36" s="170"/>
      <c r="C36" s="170"/>
      <c r="D36" s="210" t="s">
        <v>39</v>
      </c>
      <c r="E36" s="211">
        <v>0.75</v>
      </c>
      <c r="F36" s="211" t="s">
        <v>37</v>
      </c>
      <c r="G36" s="212">
        <f>$G$27</f>
        <v>1588.23</v>
      </c>
      <c r="H36" s="220"/>
      <c r="I36" s="213">
        <f>$G$36*$E$36</f>
        <v>1191.1725000000001</v>
      </c>
      <c r="J36" s="213">
        <f t="shared" ref="J36:L36" si="16">$G$36*$E$36</f>
        <v>1191.1725000000001</v>
      </c>
      <c r="K36" s="213">
        <f t="shared" si="16"/>
        <v>1191.1725000000001</v>
      </c>
      <c r="L36" s="214">
        <f t="shared" si="16"/>
        <v>1191.1725000000001</v>
      </c>
    </row>
  </sheetData>
  <sheetProtection algorithmName="SHA-512" hashValue="OhioTsd9Q3aG27oVo0RNP03fg+thiRlmauQJTl5nYq9vF/I5lipZtsVTv+aNZ8bpIhJkbMM5Q4QUa0lyuJJl/g==" saltValue="QWiRr16n2Veg1D2wgqYf1A==" spinCount="100000" sheet="1" objects="1" scenarios="1"/>
  <mergeCells count="1">
    <mergeCell ref="C16:F16"/>
  </mergeCells>
  <pageMargins left="0.70866141732283472" right="0.51181102362204722" top="0.39370078740157483" bottom="0.39370078740157483" header="0.31496062992125984" footer="0.31496062992125984"/>
  <pageSetup paperSize="9" orientation="landscape" r:id="rId1"/>
  <headerFoot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L27"/>
  <sheetViews>
    <sheetView zoomScaleNormal="100" workbookViewId="0">
      <selection activeCell="H27" sqref="H27"/>
    </sheetView>
  </sheetViews>
  <sheetFormatPr baseColWidth="10" defaultColWidth="11" defaultRowHeight="12.75" x14ac:dyDescent="0.2"/>
  <cols>
    <col min="1" max="1" width="3.42578125" style="1" customWidth="1"/>
    <col min="2" max="2" width="7.28515625" style="1" customWidth="1"/>
    <col min="3" max="4" width="10.85546875" style="1" customWidth="1"/>
    <col min="5" max="5" width="16.85546875" style="1" customWidth="1"/>
    <col min="6" max="6" width="33.42578125" style="1" customWidth="1"/>
    <col min="7" max="11" width="10.140625" style="1" customWidth="1"/>
    <col min="12" max="36" width="11.7109375" style="1" customWidth="1"/>
    <col min="37" max="16384" width="11" style="1"/>
  </cols>
  <sheetData>
    <row r="1" spans="1:38" s="6" customFormat="1" ht="19.5" customHeight="1" thickBot="1" x14ac:dyDescent="0.25">
      <c r="A1" s="115" t="s">
        <v>25</v>
      </c>
      <c r="B1" s="116"/>
      <c r="C1" s="116"/>
      <c r="D1" s="116"/>
      <c r="E1" s="116"/>
      <c r="F1" s="286" t="s">
        <v>44</v>
      </c>
      <c r="G1" s="286"/>
      <c r="H1" s="286"/>
      <c r="I1" s="116" t="s">
        <v>7</v>
      </c>
      <c r="J1" s="117">
        <v>45658</v>
      </c>
      <c r="K1" s="118"/>
    </row>
    <row r="2" spans="1:38" ht="19.5" customHeight="1" thickBot="1" x14ac:dyDescent="0.25">
      <c r="A2" s="174"/>
      <c r="B2" s="175"/>
      <c r="C2" s="175"/>
      <c r="D2" s="175"/>
      <c r="E2" s="175"/>
      <c r="F2" s="176" t="s">
        <v>9</v>
      </c>
      <c r="G2" s="54">
        <v>1</v>
      </c>
      <c r="H2" s="54">
        <v>2</v>
      </c>
      <c r="I2" s="55">
        <v>3</v>
      </c>
      <c r="J2" s="55">
        <v>4</v>
      </c>
      <c r="K2" s="55">
        <v>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L2" s="4"/>
    </row>
    <row r="3" spans="1:38" s="39" customFormat="1" ht="19.5" customHeight="1" x14ac:dyDescent="0.2">
      <c r="A3" s="173" t="s">
        <v>12</v>
      </c>
      <c r="B3" s="147"/>
      <c r="C3" s="147"/>
      <c r="D3" s="147"/>
      <c r="E3" s="147"/>
      <c r="F3" s="147"/>
      <c r="G3" s="101"/>
      <c r="H3" s="150"/>
      <c r="I3" s="148"/>
      <c r="J3" s="148"/>
      <c r="K3" s="149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8" s="39" customFormat="1" ht="19.5" customHeight="1" x14ac:dyDescent="0.2">
      <c r="A4" s="19" t="s">
        <v>43</v>
      </c>
      <c r="B4" s="151"/>
      <c r="C4" s="151"/>
      <c r="D4" s="102"/>
      <c r="E4" s="194"/>
      <c r="F4" s="194"/>
      <c r="G4" s="157">
        <v>58.83</v>
      </c>
      <c r="H4" s="157">
        <v>73.86</v>
      </c>
      <c r="I4" s="157">
        <v>90.76</v>
      </c>
      <c r="J4" s="157">
        <v>108.38</v>
      </c>
      <c r="K4" s="158">
        <v>116.3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8" s="39" customFormat="1" ht="7.5" customHeight="1" x14ac:dyDescent="0.2">
      <c r="A5" s="195"/>
      <c r="B5" s="196"/>
      <c r="C5" s="196"/>
      <c r="D5" s="102"/>
      <c r="E5" s="194"/>
      <c r="F5" s="194"/>
      <c r="G5" s="161"/>
      <c r="H5" s="167"/>
      <c r="I5" s="167"/>
      <c r="J5" s="167"/>
      <c r="K5" s="168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8" s="4" customFormat="1" ht="7.5" customHeight="1" x14ac:dyDescent="0.2">
      <c r="A6" s="192"/>
      <c r="B6" s="155"/>
      <c r="C6" s="155"/>
      <c r="D6" s="193"/>
      <c r="E6" s="156"/>
      <c r="F6" s="154"/>
      <c r="G6" s="200"/>
      <c r="H6" s="201"/>
      <c r="I6" s="201"/>
      <c r="J6" s="201"/>
      <c r="K6" s="20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  <c r="AL6" s="11"/>
    </row>
    <row r="7" spans="1:38" s="39" customFormat="1" ht="19.5" customHeight="1" x14ac:dyDescent="0.2">
      <c r="A7" s="159" t="s">
        <v>0</v>
      </c>
      <c r="B7" s="160"/>
      <c r="C7" s="160"/>
      <c r="D7" s="197"/>
      <c r="E7" s="197"/>
      <c r="F7" s="197"/>
      <c r="G7" s="187">
        <v>0</v>
      </c>
      <c r="H7" s="161">
        <f t="shared" ref="H7:H12" si="0">G7</f>
        <v>0</v>
      </c>
      <c r="I7" s="161">
        <f t="shared" ref="I7:I12" si="1">G7</f>
        <v>0</v>
      </c>
      <c r="J7" s="161">
        <f t="shared" ref="J7:J12" si="2">G7</f>
        <v>0</v>
      </c>
      <c r="K7" s="162">
        <f t="shared" ref="K7:K12" si="3">G7</f>
        <v>0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8" s="39" customFormat="1" ht="19.5" customHeight="1" x14ac:dyDescent="0.2">
      <c r="A8" s="189" t="s">
        <v>22</v>
      </c>
      <c r="B8" s="190"/>
      <c r="C8" s="190"/>
      <c r="D8" s="191"/>
      <c r="E8" s="197"/>
      <c r="F8" s="191"/>
      <c r="G8" s="187">
        <v>4.8099999999999996</v>
      </c>
      <c r="H8" s="161">
        <f t="shared" si="0"/>
        <v>4.8099999999999996</v>
      </c>
      <c r="I8" s="161">
        <f t="shared" si="1"/>
        <v>4.8099999999999996</v>
      </c>
      <c r="J8" s="161">
        <f t="shared" si="2"/>
        <v>4.8099999999999996</v>
      </c>
      <c r="K8" s="162">
        <f t="shared" si="3"/>
        <v>4.8099999999999996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8" s="39" customFormat="1" ht="19.5" customHeight="1" x14ac:dyDescent="0.2">
      <c r="A9" s="189" t="s">
        <v>28</v>
      </c>
      <c r="B9" s="190"/>
      <c r="C9" s="190"/>
      <c r="D9" s="191"/>
      <c r="E9" s="197"/>
      <c r="F9" s="204"/>
      <c r="G9" s="187">
        <v>0</v>
      </c>
      <c r="H9" s="161">
        <f t="shared" si="0"/>
        <v>0</v>
      </c>
      <c r="I9" s="161">
        <f t="shared" si="1"/>
        <v>0</v>
      </c>
      <c r="J9" s="161">
        <f t="shared" si="2"/>
        <v>0</v>
      </c>
      <c r="K9" s="162">
        <f t="shared" si="3"/>
        <v>0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8" s="39" customFormat="1" ht="19.5" customHeight="1" x14ac:dyDescent="0.2">
      <c r="A10" s="163" t="s">
        <v>29</v>
      </c>
      <c r="B10" s="152"/>
      <c r="C10" s="152"/>
      <c r="D10" s="198"/>
      <c r="E10" s="198"/>
      <c r="F10" s="224"/>
      <c r="G10" s="187">
        <v>6.61</v>
      </c>
      <c r="H10" s="161">
        <f t="shared" si="0"/>
        <v>6.61</v>
      </c>
      <c r="I10" s="161">
        <f t="shared" si="1"/>
        <v>6.61</v>
      </c>
      <c r="J10" s="161">
        <f t="shared" si="2"/>
        <v>6.61</v>
      </c>
      <c r="K10" s="162">
        <f t="shared" si="3"/>
        <v>6.61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8" s="39" customFormat="1" ht="19.5" customHeight="1" x14ac:dyDescent="0.2">
      <c r="A11" s="163" t="s">
        <v>1</v>
      </c>
      <c r="B11" s="152"/>
      <c r="C11" s="152"/>
      <c r="D11" s="152"/>
      <c r="E11" s="152"/>
      <c r="F11" s="152"/>
      <c r="G11" s="187">
        <v>15.73</v>
      </c>
      <c r="H11" s="161">
        <f t="shared" si="0"/>
        <v>15.73</v>
      </c>
      <c r="I11" s="161">
        <f t="shared" si="1"/>
        <v>15.73</v>
      </c>
      <c r="J11" s="161">
        <f t="shared" si="2"/>
        <v>15.73</v>
      </c>
      <c r="K11" s="162">
        <f t="shared" si="3"/>
        <v>15.73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8" s="39" customFormat="1" ht="19.5" customHeight="1" x14ac:dyDescent="0.2">
      <c r="A12" s="163" t="s">
        <v>2</v>
      </c>
      <c r="B12" s="152"/>
      <c r="C12" s="152"/>
      <c r="D12" s="152"/>
      <c r="E12" s="152"/>
      <c r="F12" s="152"/>
      <c r="G12" s="187">
        <v>15.85</v>
      </c>
      <c r="H12" s="161">
        <f t="shared" si="0"/>
        <v>15.85</v>
      </c>
      <c r="I12" s="161">
        <f t="shared" si="1"/>
        <v>15.85</v>
      </c>
      <c r="J12" s="161">
        <f t="shared" si="2"/>
        <v>15.85</v>
      </c>
      <c r="K12" s="162">
        <f t="shared" si="3"/>
        <v>15.85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8" s="39" customFormat="1" ht="19.5" customHeight="1" x14ac:dyDescent="0.2">
      <c r="A13" s="164" t="s">
        <v>26</v>
      </c>
      <c r="B13" s="153"/>
      <c r="C13" s="153"/>
      <c r="D13" s="153"/>
      <c r="E13" s="153"/>
      <c r="F13" s="153"/>
      <c r="G13" s="165"/>
      <c r="H13" s="165"/>
      <c r="I13" s="165"/>
      <c r="J13" s="165"/>
      <c r="K13" s="166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8" s="39" customFormat="1" ht="19.5" customHeight="1" x14ac:dyDescent="0.2">
      <c r="A14" s="164"/>
      <c r="B14" s="153"/>
      <c r="C14" s="206" t="s">
        <v>3</v>
      </c>
      <c r="D14" s="145" t="s">
        <v>48</v>
      </c>
      <c r="E14" s="145"/>
      <c r="F14" s="145"/>
      <c r="G14" s="157">
        <v>46.81</v>
      </c>
      <c r="H14" s="167">
        <v>46.81</v>
      </c>
      <c r="I14" s="167">
        <v>46.81</v>
      </c>
      <c r="J14" s="167">
        <v>46.81</v>
      </c>
      <c r="K14" s="168">
        <v>46.81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8" s="39" customFormat="1" ht="19.5" customHeight="1" x14ac:dyDescent="0.2">
      <c r="A15" s="164"/>
      <c r="B15" s="153"/>
      <c r="C15" s="206" t="s">
        <v>3</v>
      </c>
      <c r="D15" s="145" t="s">
        <v>47</v>
      </c>
      <c r="E15" s="145"/>
      <c r="F15" s="151"/>
      <c r="G15" s="157">
        <v>43.51</v>
      </c>
      <c r="H15" s="167">
        <f>G15</f>
        <v>43.51</v>
      </c>
      <c r="I15" s="167">
        <f>G15</f>
        <v>43.51</v>
      </c>
      <c r="J15" s="167">
        <f>G15</f>
        <v>43.51</v>
      </c>
      <c r="K15" s="168">
        <f>G15</f>
        <v>43.51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8" s="39" customFormat="1" ht="19.5" customHeight="1" thickBot="1" x14ac:dyDescent="0.25">
      <c r="A16" s="169"/>
      <c r="B16" s="170"/>
      <c r="C16" s="278" t="s">
        <v>51</v>
      </c>
      <c r="D16" s="278"/>
      <c r="E16" s="278"/>
      <c r="F16" s="278"/>
      <c r="G16" s="188">
        <v>45.81</v>
      </c>
      <c r="H16" s="171">
        <f>G16</f>
        <v>45.81</v>
      </c>
      <c r="I16" s="171">
        <f>G16</f>
        <v>45.81</v>
      </c>
      <c r="J16" s="171">
        <f>G16</f>
        <v>45.81</v>
      </c>
      <c r="K16" s="172">
        <f>G16</f>
        <v>45.81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36" s="4" customFormat="1" ht="19.5" customHeight="1" x14ac:dyDescent="0.2">
      <c r="A17" s="85" t="s">
        <v>23</v>
      </c>
      <c r="B17" s="178"/>
      <c r="C17" s="178"/>
      <c r="D17" s="86"/>
      <c r="E17" s="86"/>
      <c r="F17" s="178"/>
      <c r="G17" s="87"/>
      <c r="H17" s="87"/>
      <c r="I17" s="87"/>
      <c r="J17" s="87"/>
      <c r="K17" s="17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4" customFormat="1" ht="19.5" customHeight="1" x14ac:dyDescent="0.2">
      <c r="A18" s="180"/>
      <c r="B18" s="181" t="s">
        <v>4</v>
      </c>
      <c r="C18" s="182"/>
      <c r="D18" s="183" t="s">
        <v>49</v>
      </c>
      <c r="E18" s="183"/>
      <c r="F18" s="183"/>
      <c r="G18" s="184">
        <f>G4+G7+G8+G9+G10+G11+G12+G14</f>
        <v>148.63999999999999</v>
      </c>
      <c r="H18" s="184">
        <f t="shared" ref="H18:K18" si="4">H4+H7+H8+H9+H10+H11+H12+H14</f>
        <v>163.67000000000002</v>
      </c>
      <c r="I18" s="184">
        <f t="shared" si="4"/>
        <v>180.57000000000002</v>
      </c>
      <c r="J18" s="184">
        <f t="shared" si="4"/>
        <v>198.19</v>
      </c>
      <c r="K18" s="274">
        <f t="shared" si="4"/>
        <v>206.10999999999999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146" customFormat="1" ht="19.5" customHeight="1" x14ac:dyDescent="0.2">
      <c r="A19" s="180"/>
      <c r="B19" s="181"/>
      <c r="C19" s="182"/>
      <c r="D19" s="182" t="s">
        <v>50</v>
      </c>
      <c r="E19" s="182"/>
      <c r="F19" s="182"/>
      <c r="G19" s="269">
        <f>G4+G7+G8+G9+G10+G11+G12+G15</f>
        <v>145.34</v>
      </c>
      <c r="H19" s="269">
        <f t="shared" ref="H19:K19" si="5">H4+H7+H8+H9+H10+H11+H12+H15</f>
        <v>160.37</v>
      </c>
      <c r="I19" s="269">
        <f t="shared" si="5"/>
        <v>177.27</v>
      </c>
      <c r="J19" s="269">
        <f t="shared" si="5"/>
        <v>194.89</v>
      </c>
      <c r="K19" s="275">
        <f t="shared" si="5"/>
        <v>202.80999999999997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4" customFormat="1" ht="19.5" customHeight="1" thickBot="1" x14ac:dyDescent="0.25">
      <c r="A20" s="185"/>
      <c r="B20" s="186"/>
      <c r="C20" s="186"/>
      <c r="D20" s="91" t="s">
        <v>51</v>
      </c>
      <c r="E20" s="91"/>
      <c r="F20" s="91"/>
      <c r="G20" s="90">
        <f>G4+G7+G8+G9+G10+G11+G16+G12</f>
        <v>147.64000000000001</v>
      </c>
      <c r="H20" s="90">
        <f t="shared" ref="H20:K20" si="6">H4+H7+H8+H9+H10+H11+H16+H12</f>
        <v>162.66999999999999</v>
      </c>
      <c r="I20" s="90">
        <f t="shared" si="6"/>
        <v>179.57000000000002</v>
      </c>
      <c r="J20" s="90">
        <f t="shared" si="6"/>
        <v>197.19</v>
      </c>
      <c r="K20" s="276">
        <f t="shared" si="6"/>
        <v>205.10999999999999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4" customFormat="1" ht="19.5" customHeight="1" thickBot="1" x14ac:dyDescent="0.25">
      <c r="A21" s="279" t="s">
        <v>52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39" customFormat="1" ht="19.5" customHeight="1" thickBot="1" x14ac:dyDescent="0.25">
      <c r="A22" s="41"/>
      <c r="B22" s="282"/>
      <c r="C22" s="282"/>
      <c r="D22" s="282"/>
      <c r="E22" s="282"/>
      <c r="F22" s="282"/>
      <c r="G22" s="282"/>
      <c r="H22" s="282"/>
      <c r="I22" s="282"/>
      <c r="J22" s="282"/>
      <c r="K22" s="283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s="4" customFormat="1" ht="31.5" customHeight="1" x14ac:dyDescent="0.2">
      <c r="A23" s="284" t="s">
        <v>15</v>
      </c>
      <c r="B23" s="285"/>
      <c r="C23" s="285"/>
      <c r="D23" s="285"/>
      <c r="E23" s="285"/>
      <c r="F23" s="285"/>
      <c r="G23" s="56"/>
      <c r="H23" s="56"/>
      <c r="I23" s="56"/>
      <c r="J23" s="56"/>
      <c r="K23" s="5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4" customFormat="1" ht="19.5" customHeight="1" x14ac:dyDescent="0.2">
      <c r="A24" s="58" t="s">
        <v>16</v>
      </c>
      <c r="B24" s="59"/>
      <c r="C24" s="59"/>
      <c r="D24" s="59"/>
      <c r="E24" s="59"/>
      <c r="F24" s="59"/>
      <c r="G24" s="60"/>
      <c r="H24" s="61" t="s">
        <v>6</v>
      </c>
      <c r="I24" s="61" t="s">
        <v>6</v>
      </c>
      <c r="J24" s="61" t="s">
        <v>6</v>
      </c>
      <c r="K24" s="62" t="s">
        <v>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4" customFormat="1" ht="19.5" customHeight="1" x14ac:dyDescent="0.2">
      <c r="A25" s="58"/>
      <c r="B25" s="63" t="s">
        <v>53</v>
      </c>
      <c r="C25" s="63"/>
      <c r="D25" s="63"/>
      <c r="E25" s="63"/>
      <c r="F25" s="63"/>
      <c r="G25" s="64" t="s">
        <v>17</v>
      </c>
      <c r="H25" s="177">
        <f>(IF(ROUNDDOWN(1854/(H4+H6+H7+H8+H9),0)&gt;56,56,((ROUNDDOWN(1854/(H4+H6+H7+H8+H9),0)))))</f>
        <v>23</v>
      </c>
      <c r="I25" s="177">
        <f>(IF(ROUNDDOWN(1854/(I4+I6+I7+I8+I9),0)&gt;56,56,((ROUNDDOWN(1854/(I4+I6+I7+I8+I9),0)))))</f>
        <v>19</v>
      </c>
      <c r="J25" s="177">
        <f>(IF(ROUNDDOWN(1854/(J4+J6+J7+J8+J9),0)&gt;56,56,((ROUNDDOWN(1854/(J4+J6+J7+J8+J9),0)))))</f>
        <v>16</v>
      </c>
      <c r="K25" s="119">
        <f>(IF(ROUNDDOWN(1854/(K4+K6+K7+K8+K9),0)&gt;56,56,((ROUNDDOWN(1854/(K4+K6+K7+K8+K9),0)))))</f>
        <v>15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4" customFormat="1" ht="19.5" customHeight="1" x14ac:dyDescent="0.2">
      <c r="A26" s="58"/>
      <c r="B26" s="65" t="s">
        <v>54</v>
      </c>
      <c r="C26" s="65"/>
      <c r="D26" s="65"/>
      <c r="E26" s="65"/>
      <c r="F26" s="65"/>
      <c r="G26" s="64" t="s">
        <v>17</v>
      </c>
      <c r="H26" s="177">
        <f>(IF(ROUNDDOWN(1685/(H4+H6+H7+H8+H9),0)&gt;42,42,((ROUNDDOWN(1685/(H4+H6+H7+H8+H9),0)))))</f>
        <v>21</v>
      </c>
      <c r="I26" s="177">
        <f>(IF(ROUNDDOWN(1685/(I4+I6+I7+I8+I9),0)&gt;42,42,((ROUNDDOWN(1685/(I4+I6+I7+I8+I9),0)))))</f>
        <v>17</v>
      </c>
      <c r="J26" s="177">
        <f>(IF(ROUNDDOWN(1685/(J4+J6+J7+J8+J9),0)&gt;42,42,((ROUNDDOWN(1685/(J4+J6+J7+J8+J9),0)))))</f>
        <v>14</v>
      </c>
      <c r="K26" s="119">
        <f>(IF(ROUNDDOWN(1685/(K4+K6+K7+K8+K9),0)&gt;42,42,((ROUNDDOWN(1685/(K4+K6+K7+K8+K9),0)))))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4" customFormat="1" ht="19.5" customHeight="1" thickBot="1" x14ac:dyDescent="0.25">
      <c r="A27" s="66"/>
      <c r="B27" s="67" t="s">
        <v>55</v>
      </c>
      <c r="C27" s="67"/>
      <c r="D27" s="67"/>
      <c r="E27" s="67"/>
      <c r="F27" s="67"/>
      <c r="G27" s="120" t="s">
        <v>17</v>
      </c>
      <c r="H27" s="203">
        <f>(IF(ROUNDDOWN(3539/(H4+H6+H7+H8+H9),0)&gt;56,56,((ROUNDDOWN(3539/(H4+H6+H7+H8+H9),0)))))</f>
        <v>44</v>
      </c>
      <c r="I27" s="203">
        <f>(IF(ROUNDDOWN(3539/(I4+I6+I7+I8+I9),0)&gt;56,56,((ROUNDDOWN(3539/(I4+I6+I7+I8+I9),0)))))</f>
        <v>37</v>
      </c>
      <c r="J27" s="203">
        <f>(IF(ROUNDDOWN(3539/(J4+J6+J7+J8+J9),0)&gt;56,56,((ROUNDDOWN(3539/(J4+J6+J7+J8+J9),0)))))</f>
        <v>31</v>
      </c>
      <c r="K27" s="277">
        <f>(IF(ROUNDDOWN(3539/(K4+K6+K7+K8+K9),0)&gt;56,56,((ROUNDDOWN(3539/(K4+K6+K7+K8+K9),0)))))</f>
        <v>29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</sheetData>
  <sheetProtection algorithmName="SHA-512" hashValue="jzYOGt126d+JWh8WGNTiXNQpiZjhpqLdYRVQ9s5FKW+jhR4Vyd7xH024GcNFfg5oPt7wBEyu0yuY7NSQWL/cgA==" saltValue="5jaLuSxnvQOlDQm26cEucg==" spinCount="100000" sheet="1" objects="1" scenarios="1"/>
  <mergeCells count="5">
    <mergeCell ref="A21:K21"/>
    <mergeCell ref="B22:K22"/>
    <mergeCell ref="A23:F23"/>
    <mergeCell ref="F1:H1"/>
    <mergeCell ref="C16:F16"/>
  </mergeCells>
  <pageMargins left="0.70866141732283472" right="0.51181102362204722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4"/>
  <sheetViews>
    <sheetView zoomScaleNormal="100" workbookViewId="0">
      <selection activeCell="A11" sqref="A11:XFD11"/>
    </sheetView>
  </sheetViews>
  <sheetFormatPr baseColWidth="10" defaultColWidth="11" defaultRowHeight="12.75" x14ac:dyDescent="0.2"/>
  <cols>
    <col min="1" max="1" width="3.42578125" style="1" customWidth="1"/>
    <col min="2" max="2" width="7.28515625" style="1" customWidth="1"/>
    <col min="3" max="4" width="10.85546875" style="1" customWidth="1"/>
    <col min="5" max="5" width="13.28515625" style="1" customWidth="1"/>
    <col min="6" max="6" width="36.42578125" style="1" customWidth="1"/>
    <col min="7" max="11" width="10.140625" style="1" customWidth="1"/>
    <col min="12" max="34" width="11.7109375" style="1" customWidth="1"/>
    <col min="35" max="16384" width="11" style="1"/>
  </cols>
  <sheetData>
    <row r="1" spans="1:36" s="6" customFormat="1" ht="20.25" customHeight="1" thickBot="1" x14ac:dyDescent="0.25">
      <c r="A1" s="115" t="s">
        <v>25</v>
      </c>
      <c r="B1" s="116"/>
      <c r="C1" s="116"/>
      <c r="D1" s="116"/>
      <c r="E1" s="116"/>
      <c r="F1" s="286" t="s">
        <v>20</v>
      </c>
      <c r="G1" s="286"/>
      <c r="H1" s="286"/>
      <c r="I1" s="116" t="s">
        <v>7</v>
      </c>
      <c r="J1" s="117"/>
      <c r="K1" s="118"/>
    </row>
    <row r="2" spans="1:36" ht="20.25" customHeight="1" thickBot="1" x14ac:dyDescent="0.3">
      <c r="A2" s="48"/>
      <c r="B2" s="49"/>
      <c r="C2" s="49"/>
      <c r="D2" s="49"/>
      <c r="E2" s="49"/>
      <c r="F2" s="53"/>
      <c r="G2" s="287" t="s">
        <v>34</v>
      </c>
      <c r="H2" s="288"/>
      <c r="I2" s="288"/>
      <c r="J2" s="288"/>
      <c r="K2" s="28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J2" s="4"/>
    </row>
    <row r="3" spans="1:36" s="39" customFormat="1" ht="20.25" customHeight="1" x14ac:dyDescent="0.2">
      <c r="A3" s="46" t="s">
        <v>31</v>
      </c>
      <c r="B3" s="7"/>
      <c r="C3" s="7"/>
      <c r="D3" s="7"/>
      <c r="E3" s="7"/>
      <c r="F3" s="7"/>
      <c r="G3" s="129"/>
      <c r="H3" s="130"/>
      <c r="I3" s="131"/>
      <c r="J3" s="131"/>
      <c r="K3" s="132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6" s="39" customFormat="1" ht="20.25" customHeight="1" x14ac:dyDescent="0.2">
      <c r="A4" s="19" t="s">
        <v>43</v>
      </c>
      <c r="B4" s="12"/>
      <c r="C4" s="12"/>
      <c r="D4" s="102"/>
      <c r="E4" s="109"/>
      <c r="F4" s="109"/>
      <c r="G4" s="290"/>
      <c r="H4" s="291"/>
      <c r="I4" s="291"/>
      <c r="J4" s="291"/>
      <c r="K4" s="292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6" s="4" customFormat="1" ht="11.25" customHeight="1" x14ac:dyDescent="0.2">
      <c r="A5" s="110"/>
      <c r="B5" s="111"/>
      <c r="C5" s="111"/>
      <c r="D5" s="111"/>
      <c r="E5" s="12"/>
      <c r="F5" s="12"/>
      <c r="G5" s="299"/>
      <c r="H5" s="300"/>
      <c r="I5" s="300"/>
      <c r="J5" s="300"/>
      <c r="K5" s="30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11"/>
      <c r="AJ5" s="11"/>
    </row>
    <row r="6" spans="1:36" s="4" customFormat="1" ht="11.25" customHeight="1" x14ac:dyDescent="0.2">
      <c r="A6" s="107"/>
      <c r="B6" s="17"/>
      <c r="C6" s="17"/>
      <c r="D6" s="108"/>
      <c r="E6" s="18"/>
      <c r="F6" s="16"/>
      <c r="G6" s="293"/>
      <c r="H6" s="294"/>
      <c r="I6" s="294"/>
      <c r="J6" s="294"/>
      <c r="K6" s="29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  <c r="AJ6" s="11"/>
    </row>
    <row r="7" spans="1:36" s="39" customFormat="1" ht="20.25" customHeight="1" x14ac:dyDescent="0.2">
      <c r="A7" s="20" t="s">
        <v>0</v>
      </c>
      <c r="B7" s="21"/>
      <c r="C7" s="21"/>
      <c r="D7" s="112"/>
      <c r="E7" s="112"/>
      <c r="F7" s="112"/>
      <c r="G7" s="296"/>
      <c r="H7" s="297"/>
      <c r="I7" s="297"/>
      <c r="J7" s="297"/>
      <c r="K7" s="298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6" s="39" customFormat="1" ht="20.25" customHeight="1" x14ac:dyDescent="0.2">
      <c r="A8" s="103" t="s">
        <v>22</v>
      </c>
      <c r="B8" s="104"/>
      <c r="C8" s="104"/>
      <c r="D8" s="105"/>
      <c r="E8" s="112"/>
      <c r="F8" s="105"/>
      <c r="G8" s="296"/>
      <c r="H8" s="297"/>
      <c r="I8" s="297"/>
      <c r="J8" s="297"/>
      <c r="K8" s="298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</row>
    <row r="9" spans="1:36" s="39" customFormat="1" ht="20.25" customHeight="1" x14ac:dyDescent="0.2">
      <c r="A9" s="103" t="s">
        <v>28</v>
      </c>
      <c r="B9" s="104"/>
      <c r="C9" s="104"/>
      <c r="D9" s="105"/>
      <c r="E9" s="112"/>
      <c r="F9" s="112"/>
      <c r="G9" s="296"/>
      <c r="H9" s="297"/>
      <c r="I9" s="297"/>
      <c r="J9" s="297"/>
      <c r="K9" s="298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</row>
    <row r="10" spans="1:36" s="39" customFormat="1" ht="20.25" customHeight="1" x14ac:dyDescent="0.2">
      <c r="A10" s="22" t="s">
        <v>32</v>
      </c>
      <c r="B10" s="14"/>
      <c r="C10" s="14"/>
      <c r="D10" s="113"/>
      <c r="E10" s="113"/>
      <c r="F10" s="114"/>
      <c r="G10" s="296"/>
      <c r="H10" s="297"/>
      <c r="I10" s="297"/>
      <c r="J10" s="297"/>
      <c r="K10" s="298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6" s="39" customFormat="1" ht="20.25" customHeight="1" x14ac:dyDescent="0.2">
      <c r="A11" s="22" t="s">
        <v>1</v>
      </c>
      <c r="B11" s="14"/>
      <c r="C11" s="14"/>
      <c r="D11" s="14"/>
      <c r="E11" s="14"/>
      <c r="F11" s="14"/>
      <c r="G11" s="296"/>
      <c r="H11" s="297"/>
      <c r="I11" s="297"/>
      <c r="J11" s="297"/>
      <c r="K11" s="298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6" s="39" customFormat="1" ht="20.25" customHeight="1" x14ac:dyDescent="0.2">
      <c r="A12" s="22" t="s">
        <v>2</v>
      </c>
      <c r="B12" s="14"/>
      <c r="C12" s="14"/>
      <c r="D12" s="14"/>
      <c r="E12" s="14"/>
      <c r="F12" s="14"/>
      <c r="G12" s="306"/>
      <c r="H12" s="307"/>
      <c r="I12" s="307"/>
      <c r="J12" s="307"/>
      <c r="K12" s="30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6" s="39" customFormat="1" ht="20.25" customHeight="1" x14ac:dyDescent="0.2">
      <c r="A13" s="24" t="s">
        <v>33</v>
      </c>
      <c r="B13" s="15"/>
      <c r="C13" s="15"/>
      <c r="D13" s="15"/>
      <c r="E13" s="15"/>
      <c r="F13" s="15"/>
      <c r="G13" s="133"/>
      <c r="H13" s="134"/>
      <c r="I13" s="134"/>
      <c r="J13" s="134"/>
      <c r="K13" s="1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</row>
    <row r="14" spans="1:36" s="39" customFormat="1" ht="20.25" customHeight="1" x14ac:dyDescent="0.2">
      <c r="A14" s="24"/>
      <c r="B14" s="15"/>
      <c r="C14" s="15"/>
      <c r="D14" s="2" t="s">
        <v>3</v>
      </c>
      <c r="E14" s="2"/>
      <c r="F14" s="2"/>
      <c r="G14" s="290"/>
      <c r="H14" s="291"/>
      <c r="I14" s="291"/>
      <c r="J14" s="291"/>
      <c r="K14" s="292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</row>
    <row r="15" spans="1:36" s="39" customFormat="1" ht="20.25" customHeight="1" thickBot="1" x14ac:dyDescent="0.25">
      <c r="A15" s="25"/>
      <c r="B15" s="26"/>
      <c r="C15" s="26"/>
      <c r="D15" s="26" t="s">
        <v>5</v>
      </c>
      <c r="E15" s="26"/>
      <c r="F15" s="26"/>
      <c r="G15" s="306"/>
      <c r="H15" s="307"/>
      <c r="I15" s="307"/>
      <c r="J15" s="307"/>
      <c r="K15" s="308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6" s="4" customFormat="1" ht="20.25" customHeight="1" x14ac:dyDescent="0.2">
      <c r="A16" s="85" t="s">
        <v>23</v>
      </c>
      <c r="B16" s="76"/>
      <c r="C16" s="76"/>
      <c r="D16" s="86"/>
      <c r="E16" s="86"/>
      <c r="F16" s="76"/>
      <c r="G16" s="137"/>
      <c r="H16" s="138"/>
      <c r="I16" s="138"/>
      <c r="J16" s="138"/>
      <c r="K16" s="14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s="4" customFormat="1" ht="20.25" customHeight="1" x14ac:dyDescent="0.2">
      <c r="A17" s="78"/>
      <c r="B17" s="79" t="s">
        <v>4</v>
      </c>
      <c r="C17" s="80"/>
      <c r="D17" s="81" t="s">
        <v>3</v>
      </c>
      <c r="E17" s="81"/>
      <c r="F17" s="81"/>
      <c r="G17" s="312">
        <f>SUM(G4:G14)</f>
        <v>0</v>
      </c>
      <c r="H17" s="313"/>
      <c r="I17" s="313"/>
      <c r="J17" s="313"/>
      <c r="K17" s="31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s="4" customFormat="1" ht="20.25" customHeight="1" thickBot="1" x14ac:dyDescent="0.25">
      <c r="A18" s="88"/>
      <c r="B18" s="89"/>
      <c r="C18" s="89"/>
      <c r="D18" s="91" t="s">
        <v>5</v>
      </c>
      <c r="E18" s="91"/>
      <c r="F18" s="91"/>
      <c r="G18" s="315">
        <f>SUM(G4:G15)-G14</f>
        <v>0</v>
      </c>
      <c r="H18" s="316"/>
      <c r="I18" s="316"/>
      <c r="J18" s="316"/>
      <c r="K18" s="31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s="143" customFormat="1" ht="37.5" customHeight="1" thickBot="1" x14ac:dyDescent="0.3">
      <c r="A19" s="302" t="s">
        <v>18</v>
      </c>
      <c r="B19" s="303"/>
      <c r="C19" s="303"/>
      <c r="D19" s="303"/>
      <c r="E19" s="303"/>
      <c r="F19" s="303"/>
      <c r="G19" s="304"/>
      <c r="H19" s="304"/>
      <c r="I19" s="304"/>
      <c r="J19" s="304"/>
      <c r="K19" s="305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</row>
    <row r="20" spans="1:34" s="4" customFormat="1" ht="27" customHeight="1" x14ac:dyDescent="0.2">
      <c r="A20" s="284" t="s">
        <v>15</v>
      </c>
      <c r="B20" s="285"/>
      <c r="C20" s="285"/>
      <c r="D20" s="285"/>
      <c r="E20" s="285"/>
      <c r="F20" s="285"/>
      <c r="G20" s="135"/>
      <c r="H20" s="136"/>
      <c r="I20" s="136"/>
      <c r="J20" s="136"/>
      <c r="K20" s="14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s="4" customFormat="1" ht="20.25" customHeight="1" x14ac:dyDescent="0.2">
      <c r="A21" s="58" t="s">
        <v>16</v>
      </c>
      <c r="B21" s="59"/>
      <c r="C21" s="59"/>
      <c r="D21" s="59"/>
      <c r="E21" s="59"/>
      <c r="F21" s="59"/>
      <c r="G21" s="318" t="s">
        <v>6</v>
      </c>
      <c r="H21" s="319"/>
      <c r="I21" s="319"/>
      <c r="J21" s="319"/>
      <c r="K21" s="32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s="4" customFormat="1" ht="20.25" customHeight="1" x14ac:dyDescent="0.2">
      <c r="A22" s="58"/>
      <c r="B22" s="63" t="s">
        <v>41</v>
      </c>
      <c r="C22" s="63"/>
      <c r="D22" s="63"/>
      <c r="E22" s="63"/>
      <c r="F22" s="63"/>
      <c r="G22" s="318" t="e">
        <f>(IF(ROUNDDOWN(1774/(G4+G6+G7+G8+G9),0)&gt;56,56,((ROUNDDOWN(1774/(G4+G6+G7+G8+G9),0)))))</f>
        <v>#DIV/0!</v>
      </c>
      <c r="H22" s="319"/>
      <c r="I22" s="319"/>
      <c r="J22" s="319"/>
      <c r="K22" s="32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s="4" customFormat="1" ht="20.25" customHeight="1" x14ac:dyDescent="0.2">
      <c r="A23" s="58"/>
      <c r="B23" s="65" t="s">
        <v>30</v>
      </c>
      <c r="C23" s="65"/>
      <c r="D23" s="65"/>
      <c r="E23" s="65"/>
      <c r="F23" s="65"/>
      <c r="G23" s="321" t="e">
        <f>(IF(ROUNDDOWN(1612/(G4+G6+G7+G8+G9),0)&gt;42,42,((ROUNDDOWN(1612/(G4+G6+G7+G8+G9),0)))))</f>
        <v>#DIV/0!</v>
      </c>
      <c r="H23" s="322"/>
      <c r="I23" s="322"/>
      <c r="J23" s="322"/>
      <c r="K23" s="32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s="4" customFormat="1" ht="20.25" customHeight="1" thickBot="1" x14ac:dyDescent="0.25">
      <c r="A24" s="66"/>
      <c r="B24" s="67" t="s">
        <v>42</v>
      </c>
      <c r="C24" s="67"/>
      <c r="D24" s="67"/>
      <c r="E24" s="67"/>
      <c r="F24" s="67"/>
      <c r="G24" s="309" t="e">
        <f>(IF(ROUNDDOWN(3386/(G4+G6+G7+G8+G9),0)&gt;56,56,((ROUNDDOWN(3386/(G4+G6+G7+G8+G9),0)))))</f>
        <v>#DIV/0!</v>
      </c>
      <c r="H24" s="310"/>
      <c r="I24" s="310"/>
      <c r="J24" s="310"/>
      <c r="K24" s="31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</sheetData>
  <mergeCells count="21">
    <mergeCell ref="G24:K24"/>
    <mergeCell ref="G17:K17"/>
    <mergeCell ref="G18:K18"/>
    <mergeCell ref="G8:K8"/>
    <mergeCell ref="G9:K9"/>
    <mergeCell ref="G21:K21"/>
    <mergeCell ref="G22:K22"/>
    <mergeCell ref="G23:K23"/>
    <mergeCell ref="G15:K15"/>
    <mergeCell ref="A20:F20"/>
    <mergeCell ref="A19:K19"/>
    <mergeCell ref="G10:K10"/>
    <mergeCell ref="G11:K11"/>
    <mergeCell ref="G12:K12"/>
    <mergeCell ref="G14:K14"/>
    <mergeCell ref="F1:H1"/>
    <mergeCell ref="G2:K2"/>
    <mergeCell ref="G4:K4"/>
    <mergeCell ref="G6:K6"/>
    <mergeCell ref="G7:K7"/>
    <mergeCell ref="G5:K5"/>
  </mergeCells>
  <pageMargins left="0.70866141732283472" right="0.51181102362204722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1"/>
  <sheetViews>
    <sheetView zoomScaleNormal="100" workbookViewId="0">
      <selection activeCell="F12" sqref="F12"/>
    </sheetView>
  </sheetViews>
  <sheetFormatPr baseColWidth="10" defaultColWidth="11" defaultRowHeight="12.75" x14ac:dyDescent="0.2"/>
  <cols>
    <col min="1" max="1" width="3.42578125" style="240" customWidth="1"/>
    <col min="2" max="2" width="7.28515625" style="240" customWidth="1"/>
    <col min="3" max="4" width="10.85546875" style="240" customWidth="1"/>
    <col min="5" max="5" width="16.85546875" style="240" customWidth="1"/>
    <col min="6" max="6" width="33.42578125" style="240" customWidth="1"/>
    <col min="7" max="11" width="10.140625" style="240" customWidth="1"/>
    <col min="12" max="36" width="11.7109375" style="240" customWidth="1"/>
    <col min="37" max="16384" width="11" style="240"/>
  </cols>
  <sheetData>
    <row r="1" spans="1:38" s="234" customFormat="1" ht="26.25" customHeight="1" x14ac:dyDescent="0.25">
      <c r="A1" s="231"/>
      <c r="B1" s="232"/>
      <c r="C1" s="232"/>
      <c r="D1" s="232"/>
      <c r="E1" s="232"/>
      <c r="F1" s="326"/>
      <c r="G1" s="326"/>
      <c r="H1" s="326"/>
      <c r="I1" s="232"/>
      <c r="J1" s="233"/>
      <c r="K1" s="232"/>
      <c r="L1" s="232"/>
      <c r="M1" s="232"/>
    </row>
    <row r="2" spans="1:38" ht="19.5" customHeight="1" x14ac:dyDescent="0.2">
      <c r="A2" s="235"/>
      <c r="B2" s="235"/>
      <c r="C2" s="235"/>
      <c r="D2" s="235"/>
      <c r="E2" s="235"/>
      <c r="F2" s="236"/>
      <c r="G2" s="237"/>
      <c r="H2" s="237"/>
      <c r="I2" s="238"/>
      <c r="J2" s="238"/>
      <c r="K2" s="238"/>
      <c r="L2" s="238"/>
      <c r="M2" s="238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L2" s="241"/>
    </row>
    <row r="3" spans="1:38" s="247" customFormat="1" ht="19.5" customHeight="1" x14ac:dyDescent="0.2">
      <c r="A3" s="242"/>
      <c r="B3" s="232"/>
      <c r="C3" s="232"/>
      <c r="D3" s="232"/>
      <c r="E3" s="232"/>
      <c r="F3" s="232"/>
      <c r="G3" s="243"/>
      <c r="H3" s="244"/>
      <c r="I3" s="244"/>
      <c r="J3" s="244"/>
      <c r="K3" s="244"/>
      <c r="L3" s="245"/>
      <c r="M3" s="245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1:38" s="247" customFormat="1" ht="19.5" customHeight="1" x14ac:dyDescent="0.2">
      <c r="A4" s="248"/>
      <c r="B4" s="248"/>
      <c r="C4" s="248"/>
      <c r="D4" s="249"/>
      <c r="E4" s="250"/>
      <c r="F4" s="250"/>
      <c r="G4" s="227"/>
      <c r="H4" s="227"/>
      <c r="I4" s="227"/>
      <c r="J4" s="227"/>
      <c r="K4" s="227"/>
      <c r="L4" s="245"/>
      <c r="M4" s="245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</row>
    <row r="5" spans="1:38" s="247" customFormat="1" ht="7.5" customHeight="1" x14ac:dyDescent="0.2">
      <c r="A5" s="248"/>
      <c r="B5" s="248"/>
      <c r="C5" s="248"/>
      <c r="D5" s="249"/>
      <c r="E5" s="250"/>
      <c r="F5" s="250"/>
      <c r="G5" s="227"/>
      <c r="H5" s="227"/>
      <c r="I5" s="227"/>
      <c r="J5" s="227"/>
      <c r="K5" s="227"/>
      <c r="L5" s="245"/>
      <c r="M5" s="245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</row>
    <row r="6" spans="1:38" s="241" customFormat="1" ht="7.5" customHeight="1" x14ac:dyDescent="0.2">
      <c r="A6" s="251"/>
      <c r="B6" s="251"/>
      <c r="C6" s="251"/>
      <c r="D6" s="252"/>
      <c r="E6" s="253"/>
      <c r="F6" s="254"/>
      <c r="G6" s="255"/>
      <c r="H6" s="255"/>
      <c r="I6" s="255"/>
      <c r="J6" s="255"/>
      <c r="K6" s="255"/>
      <c r="L6" s="255"/>
      <c r="M6" s="255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7"/>
      <c r="AL6" s="257"/>
    </row>
    <row r="7" spans="1:38" s="247" customFormat="1" ht="19.5" customHeight="1" x14ac:dyDescent="0.2">
      <c r="A7" s="248"/>
      <c r="B7" s="248"/>
      <c r="C7" s="248"/>
      <c r="D7" s="258"/>
      <c r="E7" s="258"/>
      <c r="F7" s="258"/>
      <c r="G7" s="227"/>
      <c r="H7" s="227"/>
      <c r="I7" s="227"/>
      <c r="J7" s="227"/>
      <c r="K7" s="227"/>
      <c r="L7" s="245"/>
      <c r="M7" s="245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</row>
    <row r="8" spans="1:38" s="247" customFormat="1" ht="19.5" customHeight="1" x14ac:dyDescent="0.2">
      <c r="A8" s="248"/>
      <c r="B8" s="248"/>
      <c r="C8" s="248"/>
      <c r="D8" s="259"/>
      <c r="E8" s="258"/>
      <c r="F8" s="259"/>
      <c r="G8" s="227"/>
      <c r="H8" s="227"/>
      <c r="I8" s="227"/>
      <c r="J8" s="227"/>
      <c r="K8" s="227"/>
      <c r="L8" s="245"/>
      <c r="M8" s="245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</row>
    <row r="9" spans="1:38" s="247" customFormat="1" ht="19.5" customHeight="1" x14ac:dyDescent="0.2">
      <c r="A9" s="248"/>
      <c r="B9" s="248"/>
      <c r="C9" s="248"/>
      <c r="D9" s="259"/>
      <c r="E9" s="258"/>
      <c r="F9" s="258"/>
      <c r="G9" s="227"/>
      <c r="H9" s="227"/>
      <c r="I9" s="227"/>
      <c r="J9" s="227"/>
      <c r="K9" s="227"/>
      <c r="L9" s="245"/>
      <c r="M9" s="245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</row>
    <row r="10" spans="1:38" s="247" customFormat="1" ht="19.5" customHeight="1" x14ac:dyDescent="0.2">
      <c r="A10" s="248"/>
      <c r="B10" s="248"/>
      <c r="C10" s="248"/>
      <c r="D10" s="260"/>
      <c r="E10" s="260"/>
      <c r="F10" s="261"/>
      <c r="G10" s="227"/>
      <c r="H10" s="227"/>
      <c r="I10" s="227"/>
      <c r="J10" s="227"/>
      <c r="K10" s="227"/>
      <c r="L10" s="245"/>
      <c r="M10" s="245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</row>
    <row r="11" spans="1:38" s="247" customFormat="1" ht="19.5" customHeight="1" x14ac:dyDescent="0.2">
      <c r="A11" s="248"/>
      <c r="B11" s="248"/>
      <c r="C11" s="248"/>
      <c r="D11" s="260"/>
      <c r="E11" s="260"/>
      <c r="F11" s="261"/>
      <c r="G11" s="227"/>
      <c r="H11" s="227"/>
      <c r="I11" s="227"/>
      <c r="J11" s="227"/>
      <c r="K11" s="227"/>
      <c r="L11" s="245"/>
      <c r="M11" s="245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</row>
    <row r="12" spans="1:38" s="247" customFormat="1" ht="19.5" customHeight="1" x14ac:dyDescent="0.2">
      <c r="A12" s="248"/>
      <c r="B12" s="248"/>
      <c r="C12" s="248"/>
      <c r="D12" s="248"/>
      <c r="E12" s="248"/>
      <c r="F12" s="248"/>
      <c r="G12" s="227"/>
      <c r="H12" s="227"/>
      <c r="I12" s="227"/>
      <c r="J12" s="227"/>
      <c r="K12" s="227"/>
      <c r="L12" s="245"/>
      <c r="M12" s="245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</row>
    <row r="13" spans="1:38" s="247" customFormat="1" ht="19.5" customHeight="1" x14ac:dyDescent="0.2">
      <c r="A13" s="248"/>
      <c r="B13" s="248"/>
      <c r="C13" s="248"/>
      <c r="D13" s="248"/>
      <c r="E13" s="248"/>
      <c r="F13" s="248"/>
      <c r="G13" s="227"/>
      <c r="H13" s="227"/>
      <c r="I13" s="227"/>
      <c r="J13" s="227"/>
      <c r="K13" s="227"/>
      <c r="L13" s="245"/>
      <c r="M13" s="245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</row>
    <row r="14" spans="1:38" s="247" customFormat="1" ht="19.5" customHeight="1" x14ac:dyDescent="0.2">
      <c r="A14" s="248"/>
      <c r="B14" s="248"/>
      <c r="C14" s="248"/>
      <c r="D14" s="248"/>
      <c r="E14" s="248"/>
      <c r="F14" s="248"/>
      <c r="G14" s="227"/>
      <c r="H14" s="227"/>
      <c r="I14" s="227"/>
      <c r="J14" s="227"/>
      <c r="K14" s="227"/>
      <c r="L14" s="245"/>
      <c r="M14" s="245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</row>
    <row r="15" spans="1:38" s="247" customFormat="1" ht="19.5" customHeight="1" x14ac:dyDescent="0.2">
      <c r="A15" s="248"/>
      <c r="B15" s="248"/>
      <c r="C15" s="248"/>
      <c r="D15" s="248"/>
      <c r="E15" s="248"/>
      <c r="F15" s="248"/>
      <c r="G15" s="227"/>
      <c r="H15" s="227"/>
      <c r="I15" s="227"/>
      <c r="J15" s="227"/>
      <c r="K15" s="227"/>
      <c r="L15" s="245"/>
      <c r="M15" s="245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</row>
    <row r="16" spans="1:38" s="247" customFormat="1" ht="19.5" customHeight="1" x14ac:dyDescent="0.2">
      <c r="A16" s="248"/>
      <c r="B16" s="248"/>
      <c r="C16" s="248"/>
      <c r="D16" s="248"/>
      <c r="E16" s="248"/>
      <c r="F16" s="248"/>
      <c r="G16" s="227"/>
      <c r="H16" s="227"/>
      <c r="I16" s="227"/>
      <c r="J16" s="227"/>
      <c r="K16" s="227"/>
      <c r="L16" s="245"/>
      <c r="M16" s="245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</row>
    <row r="17" spans="1:38" s="241" customFormat="1" ht="19.5" customHeight="1" x14ac:dyDescent="0.2">
      <c r="A17" s="235"/>
      <c r="B17" s="248"/>
      <c r="C17" s="248"/>
      <c r="D17" s="235"/>
      <c r="E17" s="235"/>
      <c r="F17" s="248"/>
      <c r="G17" s="227"/>
      <c r="H17" s="227"/>
      <c r="I17" s="227"/>
      <c r="J17" s="227"/>
      <c r="K17" s="227"/>
      <c r="L17" s="227"/>
      <c r="M17" s="227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</row>
    <row r="18" spans="1:38" s="241" customFormat="1" ht="19.5" customHeight="1" x14ac:dyDescent="0.2">
      <c r="A18" s="248"/>
      <c r="B18" s="235"/>
      <c r="C18" s="248"/>
      <c r="D18" s="248"/>
      <c r="E18" s="248"/>
      <c r="F18" s="248"/>
      <c r="G18" s="227"/>
      <c r="H18" s="227"/>
      <c r="I18" s="227"/>
      <c r="J18" s="227"/>
      <c r="K18" s="227"/>
      <c r="L18" s="227"/>
      <c r="M18" s="227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</row>
    <row r="19" spans="1:38" s="241" customFormat="1" ht="19.5" customHeight="1" x14ac:dyDescent="0.2">
      <c r="A19" s="248"/>
      <c r="B19" s="248"/>
      <c r="C19" s="248"/>
      <c r="D19" s="248"/>
      <c r="E19" s="248"/>
      <c r="F19" s="248"/>
      <c r="G19" s="227"/>
      <c r="H19" s="227"/>
      <c r="I19" s="227"/>
      <c r="J19" s="227"/>
      <c r="K19" s="227"/>
      <c r="L19" s="227"/>
      <c r="M19" s="227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</row>
    <row r="20" spans="1:38" s="241" customFormat="1" ht="19.5" customHeight="1" x14ac:dyDescent="0.2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227"/>
      <c r="M20" s="227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</row>
    <row r="21" spans="1:38" s="247" customFormat="1" ht="19.5" customHeight="1" x14ac:dyDescent="0.2">
      <c r="A21" s="262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245"/>
      <c r="M21" s="245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</row>
    <row r="22" spans="1:38" s="241" customFormat="1" ht="31.5" customHeight="1" x14ac:dyDescent="0.2">
      <c r="A22" s="325"/>
      <c r="B22" s="325"/>
      <c r="C22" s="325"/>
      <c r="D22" s="325"/>
      <c r="E22" s="325"/>
      <c r="F22" s="325"/>
      <c r="G22" s="248"/>
      <c r="H22" s="248"/>
      <c r="I22" s="248"/>
      <c r="J22" s="248"/>
      <c r="K22" s="248"/>
      <c r="L22" s="248"/>
      <c r="M22" s="248"/>
    </row>
    <row r="23" spans="1:38" s="241" customFormat="1" ht="19.5" customHeight="1" x14ac:dyDescent="0.2">
      <c r="A23" s="248"/>
      <c r="B23" s="248"/>
      <c r="C23" s="248"/>
      <c r="D23" s="248"/>
      <c r="E23" s="248"/>
      <c r="F23" s="248"/>
      <c r="G23" s="248"/>
      <c r="H23" s="229"/>
      <c r="I23" s="229"/>
      <c r="J23" s="229"/>
      <c r="K23" s="229"/>
      <c r="L23" s="248"/>
      <c r="M23" s="248"/>
    </row>
    <row r="24" spans="1:38" s="241" customFormat="1" ht="19.5" customHeight="1" x14ac:dyDescent="0.2">
      <c r="A24" s="248"/>
      <c r="B24" s="248"/>
      <c r="C24" s="248"/>
      <c r="D24" s="248"/>
      <c r="E24" s="248"/>
      <c r="F24" s="248"/>
      <c r="G24" s="228"/>
      <c r="H24" s="229"/>
      <c r="I24" s="229"/>
      <c r="J24" s="229"/>
      <c r="K24" s="229"/>
      <c r="L24" s="248"/>
      <c r="M24" s="248"/>
    </row>
    <row r="25" spans="1:38" s="241" customFormat="1" ht="19.5" customHeight="1" x14ac:dyDescent="0.2">
      <c r="A25" s="248"/>
      <c r="B25" s="248"/>
      <c r="C25" s="248"/>
      <c r="D25" s="248"/>
      <c r="E25" s="248"/>
      <c r="F25" s="248"/>
      <c r="G25" s="228"/>
      <c r="H25" s="229"/>
      <c r="I25" s="229"/>
      <c r="J25" s="229"/>
      <c r="K25" s="229"/>
      <c r="L25" s="248"/>
      <c r="M25" s="248"/>
    </row>
    <row r="26" spans="1:38" s="241" customFormat="1" ht="19.5" customHeight="1" x14ac:dyDescent="0.2">
      <c r="A26" s="248"/>
      <c r="B26" s="248"/>
      <c r="C26" s="248"/>
      <c r="D26" s="248"/>
      <c r="E26" s="248"/>
      <c r="F26" s="248"/>
      <c r="G26" s="228"/>
      <c r="H26" s="229"/>
      <c r="I26" s="229"/>
      <c r="J26" s="229"/>
      <c r="K26" s="229"/>
      <c r="L26" s="248"/>
      <c r="M26" s="248"/>
    </row>
    <row r="27" spans="1:38" x14ac:dyDescent="0.2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</row>
    <row r="28" spans="1:38" x14ac:dyDescent="0.2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</row>
    <row r="29" spans="1:38" x14ac:dyDescent="0.2">
      <c r="A29" s="248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</row>
    <row r="30" spans="1:38" s="234" customFormat="1" ht="26.25" customHeight="1" x14ac:dyDescent="0.25">
      <c r="A30" s="263"/>
      <c r="B30" s="232"/>
      <c r="C30" s="232"/>
      <c r="D30" s="232"/>
      <c r="E30" s="232"/>
      <c r="F30" s="264"/>
      <c r="G30" s="264"/>
      <c r="H30" s="264"/>
      <c r="I30" s="232"/>
      <c r="J30" s="233"/>
      <c r="K30" s="232"/>
      <c r="L30" s="232"/>
      <c r="M30" s="232"/>
    </row>
    <row r="31" spans="1:38" s="267" customFormat="1" ht="19.5" customHeight="1" x14ac:dyDescent="0.25">
      <c r="A31" s="265"/>
      <c r="B31" s="265"/>
      <c r="C31" s="265"/>
      <c r="D31" s="265"/>
      <c r="E31" s="265"/>
      <c r="F31" s="266"/>
      <c r="G31" s="238"/>
      <c r="H31" s="238"/>
      <c r="I31" s="238"/>
      <c r="J31" s="238"/>
      <c r="K31" s="238"/>
      <c r="L31" s="238"/>
      <c r="M31" s="238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L31" s="234"/>
    </row>
    <row r="32" spans="1:38" s="247" customFormat="1" ht="19.5" customHeight="1" x14ac:dyDescent="0.2">
      <c r="A32" s="242"/>
      <c r="B32" s="232"/>
      <c r="C32" s="232"/>
      <c r="D32" s="232"/>
      <c r="E32" s="232"/>
      <c r="F32" s="232"/>
      <c r="G32" s="243"/>
      <c r="H32" s="244"/>
      <c r="I32" s="244"/>
      <c r="J32" s="244"/>
      <c r="K32" s="244"/>
      <c r="L32" s="245"/>
      <c r="M32" s="245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</row>
    <row r="33" spans="1:38" s="247" customFormat="1" ht="19.5" customHeight="1" x14ac:dyDescent="0.2">
      <c r="A33" s="248"/>
      <c r="B33" s="248"/>
      <c r="C33" s="248"/>
      <c r="D33" s="249"/>
      <c r="E33" s="250"/>
      <c r="F33" s="250"/>
      <c r="G33" s="230"/>
      <c r="H33" s="227"/>
      <c r="I33" s="227"/>
      <c r="J33" s="227"/>
      <c r="K33" s="227"/>
      <c r="L33" s="245"/>
      <c r="M33" s="245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</row>
    <row r="34" spans="1:38" s="247" customFormat="1" ht="7.5" customHeight="1" x14ac:dyDescent="0.2">
      <c r="A34" s="248"/>
      <c r="B34" s="248"/>
      <c r="C34" s="248"/>
      <c r="D34" s="249"/>
      <c r="E34" s="250"/>
      <c r="F34" s="250"/>
      <c r="G34" s="227"/>
      <c r="H34" s="227"/>
      <c r="I34" s="227"/>
      <c r="J34" s="227"/>
      <c r="K34" s="227"/>
      <c r="L34" s="245"/>
      <c r="M34" s="245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</row>
    <row r="35" spans="1:38" s="241" customFormat="1" ht="7.5" customHeight="1" x14ac:dyDescent="0.2">
      <c r="A35" s="251"/>
      <c r="B35" s="251"/>
      <c r="C35" s="251"/>
      <c r="D35" s="252"/>
      <c r="E35" s="253"/>
      <c r="F35" s="254"/>
      <c r="G35" s="255"/>
      <c r="H35" s="255"/>
      <c r="I35" s="255"/>
      <c r="J35" s="255"/>
      <c r="K35" s="255"/>
      <c r="L35" s="255"/>
      <c r="M35" s="255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7"/>
      <c r="AL35" s="257"/>
    </row>
    <row r="36" spans="1:38" s="247" customFormat="1" ht="19.5" customHeight="1" x14ac:dyDescent="0.2">
      <c r="A36" s="248"/>
      <c r="B36" s="248"/>
      <c r="C36" s="248"/>
      <c r="D36" s="258"/>
      <c r="E36" s="258"/>
      <c r="F36" s="258"/>
      <c r="G36" s="230"/>
      <c r="H36" s="227"/>
      <c r="I36" s="227"/>
      <c r="J36" s="227"/>
      <c r="K36" s="227"/>
      <c r="L36" s="245"/>
      <c r="M36" s="245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</row>
    <row r="37" spans="1:38" s="247" customFormat="1" ht="19.5" customHeight="1" x14ac:dyDescent="0.2">
      <c r="A37" s="248"/>
      <c r="B37" s="248"/>
      <c r="C37" s="248"/>
      <c r="D37" s="259"/>
      <c r="E37" s="258"/>
      <c r="F37" s="259"/>
      <c r="G37" s="230"/>
      <c r="H37" s="227"/>
      <c r="I37" s="227"/>
      <c r="J37" s="227"/>
      <c r="K37" s="227"/>
      <c r="L37" s="245"/>
      <c r="M37" s="245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</row>
    <row r="38" spans="1:38" s="247" customFormat="1" ht="19.5" customHeight="1" x14ac:dyDescent="0.2">
      <c r="A38" s="248"/>
      <c r="B38" s="248"/>
      <c r="C38" s="248"/>
      <c r="D38" s="259"/>
      <c r="E38" s="258"/>
      <c r="F38" s="258"/>
      <c r="G38" s="230"/>
      <c r="H38" s="227"/>
      <c r="I38" s="227"/>
      <c r="J38" s="227"/>
      <c r="K38" s="227"/>
      <c r="L38" s="245"/>
      <c r="M38" s="245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</row>
    <row r="39" spans="1:38" s="247" customFormat="1" ht="19.5" customHeight="1" x14ac:dyDescent="0.2">
      <c r="A39" s="248"/>
      <c r="B39" s="248"/>
      <c r="C39" s="248"/>
      <c r="D39" s="260"/>
      <c r="E39" s="260"/>
      <c r="F39" s="261"/>
      <c r="G39" s="230"/>
      <c r="H39" s="227"/>
      <c r="I39" s="227"/>
      <c r="J39" s="227"/>
      <c r="K39" s="227"/>
      <c r="L39" s="245"/>
      <c r="M39" s="245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</row>
    <row r="40" spans="1:38" s="247" customFormat="1" ht="19.5" customHeight="1" x14ac:dyDescent="0.2">
      <c r="A40" s="248"/>
      <c r="B40" s="248"/>
      <c r="C40" s="248"/>
      <c r="D40" s="260"/>
      <c r="E40" s="260"/>
      <c r="F40" s="261"/>
      <c r="G40" s="230"/>
      <c r="H40" s="227"/>
      <c r="I40" s="227"/>
      <c r="J40" s="227"/>
      <c r="K40" s="227"/>
      <c r="L40" s="245"/>
      <c r="M40" s="245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</row>
    <row r="41" spans="1:38" s="247" customFormat="1" ht="19.5" customHeight="1" x14ac:dyDescent="0.2">
      <c r="A41" s="248"/>
      <c r="B41" s="248"/>
      <c r="C41" s="248"/>
      <c r="D41" s="248"/>
      <c r="E41" s="248"/>
      <c r="F41" s="248"/>
      <c r="G41" s="230"/>
      <c r="H41" s="227"/>
      <c r="I41" s="227"/>
      <c r="J41" s="227"/>
      <c r="K41" s="227"/>
      <c r="L41" s="245"/>
      <c r="M41" s="245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</row>
    <row r="42" spans="1:38" s="247" customFormat="1" ht="19.5" customHeight="1" x14ac:dyDescent="0.2">
      <c r="A42" s="248"/>
      <c r="B42" s="248"/>
      <c r="C42" s="248"/>
      <c r="D42" s="248"/>
      <c r="E42" s="248"/>
      <c r="F42" s="248"/>
      <c r="G42" s="230"/>
      <c r="H42" s="227"/>
      <c r="I42" s="227"/>
      <c r="J42" s="227"/>
      <c r="K42" s="227"/>
      <c r="L42" s="245"/>
      <c r="M42" s="245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</row>
    <row r="43" spans="1:38" s="247" customFormat="1" ht="19.5" customHeight="1" x14ac:dyDescent="0.2">
      <c r="A43" s="248"/>
      <c r="B43" s="248"/>
      <c r="C43" s="248"/>
      <c r="D43" s="248"/>
      <c r="E43" s="248"/>
      <c r="F43" s="248"/>
      <c r="G43" s="227"/>
      <c r="H43" s="227"/>
      <c r="I43" s="227"/>
      <c r="J43" s="227"/>
      <c r="K43" s="227"/>
      <c r="L43" s="245"/>
      <c r="M43" s="245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</row>
    <row r="44" spans="1:38" s="247" customFormat="1" ht="19.5" customHeight="1" x14ac:dyDescent="0.2">
      <c r="A44" s="248"/>
      <c r="B44" s="248"/>
      <c r="C44" s="248"/>
      <c r="D44" s="248"/>
      <c r="E44" s="248"/>
      <c r="F44" s="248"/>
      <c r="G44" s="230"/>
      <c r="H44" s="227"/>
      <c r="I44" s="227"/>
      <c r="J44" s="227"/>
      <c r="K44" s="227"/>
      <c r="L44" s="245"/>
      <c r="M44" s="245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</row>
    <row r="45" spans="1:38" s="247" customFormat="1" ht="19.5" customHeight="1" x14ac:dyDescent="0.2">
      <c r="A45" s="248"/>
      <c r="B45" s="248"/>
      <c r="C45" s="248"/>
      <c r="D45" s="248"/>
      <c r="E45" s="248"/>
      <c r="F45" s="248"/>
      <c r="G45" s="230"/>
      <c r="H45" s="227"/>
      <c r="I45" s="227"/>
      <c r="J45" s="227"/>
      <c r="K45" s="227"/>
      <c r="L45" s="245"/>
      <c r="M45" s="245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</row>
    <row r="46" spans="1:38" s="241" customFormat="1" ht="19.5" customHeight="1" x14ac:dyDescent="0.2">
      <c r="A46" s="235"/>
      <c r="B46" s="248"/>
      <c r="C46" s="248"/>
      <c r="D46" s="235"/>
      <c r="E46" s="235"/>
      <c r="F46" s="248"/>
      <c r="G46" s="227"/>
      <c r="H46" s="227"/>
      <c r="I46" s="227"/>
      <c r="J46" s="227"/>
      <c r="K46" s="227"/>
      <c r="L46" s="227"/>
      <c r="M46" s="227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</row>
    <row r="47" spans="1:38" s="241" customFormat="1" ht="19.5" customHeight="1" x14ac:dyDescent="0.2">
      <c r="A47" s="248"/>
      <c r="B47" s="235"/>
      <c r="C47" s="248"/>
      <c r="D47" s="248"/>
      <c r="E47" s="248"/>
      <c r="F47" s="248"/>
      <c r="G47" s="230"/>
      <c r="H47" s="227"/>
      <c r="I47" s="227"/>
      <c r="J47" s="227"/>
      <c r="K47" s="227"/>
      <c r="L47" s="227"/>
      <c r="M47" s="227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</row>
    <row r="48" spans="1:38" s="241" customFormat="1" ht="19.5" customHeight="1" x14ac:dyDescent="0.2">
      <c r="A48" s="248"/>
      <c r="B48" s="248"/>
      <c r="C48" s="248"/>
      <c r="D48" s="248"/>
      <c r="E48" s="248"/>
      <c r="F48" s="248"/>
      <c r="G48" s="230"/>
      <c r="H48" s="227"/>
      <c r="I48" s="227"/>
      <c r="J48" s="227"/>
      <c r="K48" s="227"/>
      <c r="L48" s="227"/>
      <c r="M48" s="227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</row>
    <row r="49" spans="1:36" s="241" customFormat="1" ht="19.5" customHeight="1" x14ac:dyDescent="0.2">
      <c r="A49" s="327"/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227"/>
      <c r="M49" s="227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</row>
    <row r="50" spans="1:36" s="247" customFormat="1" ht="19.5" customHeight="1" x14ac:dyDescent="0.2">
      <c r="A50" s="262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245"/>
      <c r="M50" s="245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</row>
    <row r="51" spans="1:36" s="241" customFormat="1" ht="31.5" customHeight="1" x14ac:dyDescent="0.2">
      <c r="A51" s="325"/>
      <c r="B51" s="325"/>
      <c r="C51" s="325"/>
      <c r="D51" s="325"/>
      <c r="E51" s="325"/>
      <c r="F51" s="325"/>
      <c r="G51" s="248"/>
      <c r="H51" s="248"/>
      <c r="I51" s="248"/>
      <c r="J51" s="248"/>
      <c r="K51" s="248"/>
      <c r="L51" s="248"/>
      <c r="M51" s="248"/>
    </row>
    <row r="52" spans="1:36" s="241" customFormat="1" ht="19.5" customHeight="1" x14ac:dyDescent="0.2">
      <c r="A52" s="248"/>
      <c r="B52" s="248"/>
      <c r="C52" s="248"/>
      <c r="D52" s="248"/>
      <c r="E52" s="248"/>
      <c r="F52" s="248"/>
      <c r="G52" s="248"/>
      <c r="H52" s="229"/>
      <c r="I52" s="229"/>
      <c r="J52" s="229"/>
      <c r="K52" s="229"/>
      <c r="L52" s="248"/>
      <c r="M52" s="248"/>
    </row>
    <row r="53" spans="1:36" s="241" customFormat="1" ht="19.5" customHeight="1" x14ac:dyDescent="0.2">
      <c r="A53" s="248"/>
      <c r="B53" s="248"/>
      <c r="C53" s="248"/>
      <c r="D53" s="248"/>
      <c r="E53" s="248"/>
      <c r="F53" s="248"/>
      <c r="G53" s="228"/>
      <c r="H53" s="229"/>
      <c r="I53" s="229"/>
      <c r="J53" s="229"/>
      <c r="K53" s="229"/>
      <c r="L53" s="248"/>
      <c r="M53" s="248"/>
    </row>
    <row r="54" spans="1:36" s="241" customFormat="1" ht="19.5" customHeight="1" x14ac:dyDescent="0.2">
      <c r="A54" s="248"/>
      <c r="B54" s="248"/>
      <c r="C54" s="248"/>
      <c r="D54" s="248"/>
      <c r="E54" s="248"/>
      <c r="F54" s="248"/>
      <c r="G54" s="228"/>
      <c r="H54" s="229"/>
      <c r="I54" s="229"/>
      <c r="J54" s="229"/>
      <c r="K54" s="229"/>
      <c r="L54" s="248"/>
      <c r="M54" s="248"/>
    </row>
    <row r="55" spans="1:36" s="241" customFormat="1" ht="19.5" customHeight="1" x14ac:dyDescent="0.2">
      <c r="A55" s="248"/>
      <c r="B55" s="248"/>
      <c r="C55" s="248"/>
      <c r="D55" s="248"/>
      <c r="E55" s="248"/>
      <c r="F55" s="248"/>
      <c r="G55" s="228"/>
      <c r="H55" s="229"/>
      <c r="I55" s="229"/>
      <c r="J55" s="229"/>
      <c r="K55" s="229"/>
      <c r="L55" s="248"/>
      <c r="M55" s="248"/>
    </row>
    <row r="56" spans="1:36" x14ac:dyDescent="0.2">
      <c r="A56" s="248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</row>
    <row r="57" spans="1:36" x14ac:dyDescent="0.2">
      <c r="A57" s="248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</row>
    <row r="58" spans="1:36" x14ac:dyDescent="0.2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</row>
    <row r="59" spans="1:36" x14ac:dyDescent="0.2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</row>
    <row r="60" spans="1:36" x14ac:dyDescent="0.2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</row>
    <row r="61" spans="1:36" x14ac:dyDescent="0.2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</row>
    <row r="62" spans="1:36" x14ac:dyDescent="0.2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</row>
    <row r="63" spans="1:36" x14ac:dyDescent="0.2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</row>
    <row r="64" spans="1:36" x14ac:dyDescent="0.2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</row>
    <row r="65" spans="1:13" x14ac:dyDescent="0.2">
      <c r="A65" s="248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</row>
    <row r="66" spans="1:13" x14ac:dyDescent="0.2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</row>
    <row r="67" spans="1:13" x14ac:dyDescent="0.2">
      <c r="A67" s="248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</row>
    <row r="68" spans="1:13" x14ac:dyDescent="0.2">
      <c r="A68" s="248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</row>
    <row r="69" spans="1:13" x14ac:dyDescent="0.2">
      <c r="A69" s="248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</row>
    <row r="70" spans="1:13" x14ac:dyDescent="0.2">
      <c r="A70" s="248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</row>
    <row r="71" spans="1:13" x14ac:dyDescent="0.2">
      <c r="A71" s="248"/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</row>
    <row r="72" spans="1:13" x14ac:dyDescent="0.2">
      <c r="A72" s="248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</row>
    <row r="73" spans="1:13" x14ac:dyDescent="0.2">
      <c r="A73" s="248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</row>
    <row r="74" spans="1:13" x14ac:dyDescent="0.2">
      <c r="A74" s="248"/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</row>
    <row r="75" spans="1:13" x14ac:dyDescent="0.2">
      <c r="A75" s="248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</row>
    <row r="76" spans="1:13" x14ac:dyDescent="0.2">
      <c r="A76" s="248"/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</row>
    <row r="77" spans="1:13" x14ac:dyDescent="0.2">
      <c r="A77" s="248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</row>
    <row r="78" spans="1:13" x14ac:dyDescent="0.2">
      <c r="A78" s="248"/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</row>
    <row r="79" spans="1:13" x14ac:dyDescent="0.2">
      <c r="A79" s="248"/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</row>
    <row r="80" spans="1:13" x14ac:dyDescent="0.2">
      <c r="A80" s="248"/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</row>
    <row r="81" spans="1:13" x14ac:dyDescent="0.2">
      <c r="A81" s="24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</row>
    <row r="82" spans="1:13" x14ac:dyDescent="0.2">
      <c r="A82" s="248"/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</row>
    <row r="83" spans="1:13" x14ac:dyDescent="0.2">
      <c r="A83" s="248"/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</row>
    <row r="84" spans="1:13" x14ac:dyDescent="0.2">
      <c r="A84" s="248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</row>
    <row r="85" spans="1:13" x14ac:dyDescent="0.2">
      <c r="A85" s="248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</row>
    <row r="86" spans="1:13" x14ac:dyDescent="0.2">
      <c r="A86" s="248"/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</row>
    <row r="87" spans="1:13" x14ac:dyDescent="0.2">
      <c r="A87" s="248"/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</row>
    <row r="88" spans="1:13" x14ac:dyDescent="0.2">
      <c r="A88" s="248"/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</row>
    <row r="89" spans="1:13" x14ac:dyDescent="0.2">
      <c r="A89" s="248"/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</row>
    <row r="90" spans="1:13" x14ac:dyDescent="0.2">
      <c r="A90" s="248"/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</row>
    <row r="91" spans="1:13" x14ac:dyDescent="0.2">
      <c r="A91" s="248"/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</row>
    <row r="92" spans="1:13" x14ac:dyDescent="0.2">
      <c r="A92" s="248"/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</row>
    <row r="93" spans="1:13" x14ac:dyDescent="0.2">
      <c r="A93" s="248"/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</row>
    <row r="94" spans="1:13" x14ac:dyDescent="0.2">
      <c r="A94" s="248"/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</row>
    <row r="95" spans="1:13" x14ac:dyDescent="0.2">
      <c r="A95" s="248"/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</row>
    <row r="96" spans="1:13" x14ac:dyDescent="0.2">
      <c r="A96" s="248"/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</row>
    <row r="97" spans="1:13" x14ac:dyDescent="0.2">
      <c r="A97" s="248"/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</row>
    <row r="98" spans="1:13" x14ac:dyDescent="0.2">
      <c r="A98" s="248"/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</row>
    <row r="99" spans="1:13" x14ac:dyDescent="0.2">
      <c r="A99" s="248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</row>
    <row r="100" spans="1:13" x14ac:dyDescent="0.2">
      <c r="A100" s="248"/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</row>
    <row r="101" spans="1:13" x14ac:dyDescent="0.2">
      <c r="A101" s="248"/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</row>
    <row r="102" spans="1:13" x14ac:dyDescent="0.2">
      <c r="A102" s="248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</row>
    <row r="103" spans="1:13" x14ac:dyDescent="0.2">
      <c r="A103" s="248"/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</row>
    <row r="104" spans="1:13" x14ac:dyDescent="0.2">
      <c r="A104" s="248"/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</row>
    <row r="105" spans="1:13" x14ac:dyDescent="0.2">
      <c r="A105" s="248"/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</row>
    <row r="106" spans="1:13" x14ac:dyDescent="0.2">
      <c r="A106" s="248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</row>
    <row r="107" spans="1:13" x14ac:dyDescent="0.2">
      <c r="A107" s="248"/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</row>
    <row r="108" spans="1:13" x14ac:dyDescent="0.2">
      <c r="A108" s="248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</row>
    <row r="109" spans="1:13" x14ac:dyDescent="0.2">
      <c r="A109" s="248"/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</row>
    <row r="110" spans="1:13" x14ac:dyDescent="0.2">
      <c r="A110" s="248"/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</row>
    <row r="111" spans="1:13" x14ac:dyDescent="0.2">
      <c r="A111" s="248"/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</row>
    <row r="112" spans="1:13" x14ac:dyDescent="0.2">
      <c r="A112" s="248"/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</row>
    <row r="113" spans="1:13" x14ac:dyDescent="0.2">
      <c r="A113" s="248"/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</row>
    <row r="114" spans="1:13" x14ac:dyDescent="0.2">
      <c r="A114" s="248"/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</row>
    <row r="115" spans="1:13" x14ac:dyDescent="0.2">
      <c r="A115" s="248"/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</row>
    <row r="116" spans="1:13" x14ac:dyDescent="0.2">
      <c r="A116" s="248"/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</row>
    <row r="117" spans="1:13" x14ac:dyDescent="0.2">
      <c r="A117" s="248"/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</row>
    <row r="118" spans="1:13" x14ac:dyDescent="0.2">
      <c r="A118" s="248"/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</row>
    <row r="119" spans="1:13" x14ac:dyDescent="0.2">
      <c r="A119" s="248"/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</row>
    <row r="120" spans="1:13" x14ac:dyDescent="0.2">
      <c r="A120" s="248"/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</row>
    <row r="121" spans="1:13" x14ac:dyDescent="0.2">
      <c r="A121" s="248"/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</row>
    <row r="122" spans="1:13" x14ac:dyDescent="0.2">
      <c r="A122" s="248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</row>
    <row r="123" spans="1:13" x14ac:dyDescent="0.2">
      <c r="A123" s="248"/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</row>
    <row r="124" spans="1:13" x14ac:dyDescent="0.2">
      <c r="A124" s="248"/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</row>
    <row r="125" spans="1:13" x14ac:dyDescent="0.2">
      <c r="A125" s="248"/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</row>
    <row r="126" spans="1:13" x14ac:dyDescent="0.2">
      <c r="A126" s="248"/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</row>
    <row r="127" spans="1:13" x14ac:dyDescent="0.2">
      <c r="A127" s="248"/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</row>
    <row r="128" spans="1:13" x14ac:dyDescent="0.2">
      <c r="A128" s="248"/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</row>
    <row r="129" spans="1:13" x14ac:dyDescent="0.2">
      <c r="A129" s="248"/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</row>
    <row r="130" spans="1:13" x14ac:dyDescent="0.2">
      <c r="A130" s="248"/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</row>
    <row r="131" spans="1:13" x14ac:dyDescent="0.2">
      <c r="A131" s="248"/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</row>
    <row r="132" spans="1:13" x14ac:dyDescent="0.2">
      <c r="A132" s="248"/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</row>
    <row r="133" spans="1:13" x14ac:dyDescent="0.2">
      <c r="A133" s="248"/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</row>
    <row r="134" spans="1:13" x14ac:dyDescent="0.2">
      <c r="A134" s="248"/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</row>
    <row r="135" spans="1:13" x14ac:dyDescent="0.2">
      <c r="A135" s="248"/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</row>
    <row r="136" spans="1:13" x14ac:dyDescent="0.2">
      <c r="A136" s="248"/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</row>
    <row r="137" spans="1:13" x14ac:dyDescent="0.2">
      <c r="A137" s="248"/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</row>
    <row r="138" spans="1:13" x14ac:dyDescent="0.2">
      <c r="A138" s="248"/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</row>
    <row r="139" spans="1:13" x14ac:dyDescent="0.2">
      <c r="A139" s="248"/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</row>
    <row r="140" spans="1:13" x14ac:dyDescent="0.2">
      <c r="A140" s="248"/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</row>
    <row r="141" spans="1:13" x14ac:dyDescent="0.2">
      <c r="A141" s="248"/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</row>
    <row r="142" spans="1:13" x14ac:dyDescent="0.2">
      <c r="A142" s="248"/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</row>
    <row r="143" spans="1:13" x14ac:dyDescent="0.2">
      <c r="A143" s="248"/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</row>
    <row r="144" spans="1:13" x14ac:dyDescent="0.2">
      <c r="A144" s="248"/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</row>
    <row r="145" spans="1:13" x14ac:dyDescent="0.2">
      <c r="A145" s="248"/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</row>
    <row r="146" spans="1:13" x14ac:dyDescent="0.2">
      <c r="A146" s="248"/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</row>
    <row r="147" spans="1:13" x14ac:dyDescent="0.2">
      <c r="A147" s="248"/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</row>
    <row r="148" spans="1:13" x14ac:dyDescent="0.2">
      <c r="A148" s="248"/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</row>
    <row r="149" spans="1:13" x14ac:dyDescent="0.2">
      <c r="A149" s="248"/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</row>
    <row r="150" spans="1:13" x14ac:dyDescent="0.2">
      <c r="A150" s="248"/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</row>
    <row r="151" spans="1:13" x14ac:dyDescent="0.2">
      <c r="A151" s="248"/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</row>
    <row r="152" spans="1:13" x14ac:dyDescent="0.2">
      <c r="A152" s="248"/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</row>
    <row r="153" spans="1:13" x14ac:dyDescent="0.2">
      <c r="A153" s="248"/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</row>
    <row r="154" spans="1:13" x14ac:dyDescent="0.2">
      <c r="A154" s="248"/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</row>
    <row r="155" spans="1:13" x14ac:dyDescent="0.2">
      <c r="A155" s="248"/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</row>
    <row r="156" spans="1:13" x14ac:dyDescent="0.2">
      <c r="A156" s="248"/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</row>
    <row r="157" spans="1:13" x14ac:dyDescent="0.2">
      <c r="A157" s="248"/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</row>
    <row r="158" spans="1:13" x14ac:dyDescent="0.2">
      <c r="A158" s="248"/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</row>
    <row r="159" spans="1:13" x14ac:dyDescent="0.2">
      <c r="A159" s="248"/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</row>
    <row r="160" spans="1:13" x14ac:dyDescent="0.2">
      <c r="A160" s="248"/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</row>
    <row r="161" spans="1:13" x14ac:dyDescent="0.2">
      <c r="A161" s="248"/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</row>
    <row r="162" spans="1:13" x14ac:dyDescent="0.2">
      <c r="A162" s="248"/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</row>
    <row r="163" spans="1:13" x14ac:dyDescent="0.2">
      <c r="A163" s="248"/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</row>
    <row r="164" spans="1:13" x14ac:dyDescent="0.2">
      <c r="A164" s="248"/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</row>
    <row r="165" spans="1:13" x14ac:dyDescent="0.2">
      <c r="A165" s="248"/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</row>
    <row r="166" spans="1:13" x14ac:dyDescent="0.2">
      <c r="A166" s="248"/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</row>
    <row r="167" spans="1:13" x14ac:dyDescent="0.2">
      <c r="A167" s="248"/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</row>
    <row r="168" spans="1:13" x14ac:dyDescent="0.2">
      <c r="A168" s="248"/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</row>
    <row r="169" spans="1:13" x14ac:dyDescent="0.2">
      <c r="A169" s="248"/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</row>
    <row r="170" spans="1:13" x14ac:dyDescent="0.2">
      <c r="A170" s="248"/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</row>
    <row r="171" spans="1:13" x14ac:dyDescent="0.2">
      <c r="A171" s="248"/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</row>
    <row r="172" spans="1:13" x14ac:dyDescent="0.2">
      <c r="A172" s="248"/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</row>
    <row r="173" spans="1:13" x14ac:dyDescent="0.2">
      <c r="A173" s="248"/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</row>
    <row r="174" spans="1:13" x14ac:dyDescent="0.2">
      <c r="A174" s="248"/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</row>
    <row r="175" spans="1:13" x14ac:dyDescent="0.2">
      <c r="A175" s="248"/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</row>
    <row r="176" spans="1:13" x14ac:dyDescent="0.2">
      <c r="A176" s="248"/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</row>
    <row r="177" spans="1:13" x14ac:dyDescent="0.2">
      <c r="A177" s="248"/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</row>
    <row r="178" spans="1:13" x14ac:dyDescent="0.2">
      <c r="A178" s="248"/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</row>
    <row r="179" spans="1:13" x14ac:dyDescent="0.2">
      <c r="A179" s="248"/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</row>
    <row r="180" spans="1:13" x14ac:dyDescent="0.2">
      <c r="A180" s="248"/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</row>
    <row r="181" spans="1:13" x14ac:dyDescent="0.2">
      <c r="A181" s="248"/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</row>
    <row r="182" spans="1:13" x14ac:dyDescent="0.2">
      <c r="A182" s="248"/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</row>
    <row r="183" spans="1:13" x14ac:dyDescent="0.2">
      <c r="A183" s="248"/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</row>
    <row r="184" spans="1:13" x14ac:dyDescent="0.2">
      <c r="A184" s="248"/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</row>
    <row r="185" spans="1:13" x14ac:dyDescent="0.2">
      <c r="A185" s="248"/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</row>
    <row r="186" spans="1:13" x14ac:dyDescent="0.2">
      <c r="A186" s="248"/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</row>
    <row r="187" spans="1:13" x14ac:dyDescent="0.2">
      <c r="A187" s="248"/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</row>
    <row r="188" spans="1:13" x14ac:dyDescent="0.2">
      <c r="A188" s="248"/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</row>
    <row r="189" spans="1:13" x14ac:dyDescent="0.2">
      <c r="A189" s="248"/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</row>
    <row r="190" spans="1:13" x14ac:dyDescent="0.2">
      <c r="A190" s="248"/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</row>
    <row r="191" spans="1:13" x14ac:dyDescent="0.2">
      <c r="A191" s="248"/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</row>
    <row r="192" spans="1:13" x14ac:dyDescent="0.2">
      <c r="A192" s="248"/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</row>
    <row r="193" spans="1:13" x14ac:dyDescent="0.2">
      <c r="A193" s="248"/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</row>
    <row r="194" spans="1:13" x14ac:dyDescent="0.2">
      <c r="A194" s="248"/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</row>
    <row r="195" spans="1:13" x14ac:dyDescent="0.2">
      <c r="A195" s="248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</row>
    <row r="196" spans="1:13" x14ac:dyDescent="0.2">
      <c r="A196" s="248"/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</row>
    <row r="197" spans="1:13" x14ac:dyDescent="0.2">
      <c r="A197" s="248"/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</row>
    <row r="198" spans="1:13" x14ac:dyDescent="0.2">
      <c r="A198" s="248"/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</row>
    <row r="199" spans="1:13" x14ac:dyDescent="0.2">
      <c r="A199" s="248"/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</row>
    <row r="200" spans="1:13" x14ac:dyDescent="0.2">
      <c r="A200" s="248"/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</row>
    <row r="201" spans="1:13" x14ac:dyDescent="0.2">
      <c r="A201" s="248"/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</row>
    <row r="202" spans="1:13" x14ac:dyDescent="0.2">
      <c r="A202" s="248"/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</row>
    <row r="203" spans="1:13" x14ac:dyDescent="0.2">
      <c r="A203" s="248"/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</row>
    <row r="204" spans="1:13" x14ac:dyDescent="0.2">
      <c r="A204" s="248"/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</row>
    <row r="205" spans="1:13" x14ac:dyDescent="0.2">
      <c r="A205" s="248"/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</row>
    <row r="206" spans="1:13" x14ac:dyDescent="0.2">
      <c r="A206" s="248"/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</row>
    <row r="207" spans="1:13" x14ac:dyDescent="0.2">
      <c r="A207" s="248"/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</row>
    <row r="208" spans="1:13" x14ac:dyDescent="0.2">
      <c r="A208" s="248"/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</row>
    <row r="209" spans="1:13" x14ac:dyDescent="0.2">
      <c r="A209" s="248"/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</row>
    <row r="210" spans="1:13" x14ac:dyDescent="0.2">
      <c r="A210" s="248"/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</row>
    <row r="211" spans="1:13" x14ac:dyDescent="0.2">
      <c r="A211" s="248"/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</row>
    <row r="212" spans="1:13" x14ac:dyDescent="0.2">
      <c r="A212" s="248"/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</row>
    <row r="213" spans="1:13" x14ac:dyDescent="0.2">
      <c r="A213" s="248"/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</row>
    <row r="214" spans="1:13" x14ac:dyDescent="0.2">
      <c r="A214" s="248"/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</row>
    <row r="215" spans="1:13" x14ac:dyDescent="0.2">
      <c r="A215" s="248"/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</row>
    <row r="216" spans="1:13" x14ac:dyDescent="0.2">
      <c r="A216" s="248"/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</row>
    <row r="217" spans="1:13" x14ac:dyDescent="0.2">
      <c r="A217" s="248"/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</row>
    <row r="218" spans="1:13" x14ac:dyDescent="0.2">
      <c r="A218" s="248"/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</row>
    <row r="219" spans="1:13" x14ac:dyDescent="0.2">
      <c r="A219" s="248"/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</row>
    <row r="220" spans="1:13" x14ac:dyDescent="0.2">
      <c r="A220" s="248"/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</row>
    <row r="221" spans="1:13" x14ac:dyDescent="0.2">
      <c r="A221" s="248"/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</row>
    <row r="222" spans="1:13" x14ac:dyDescent="0.2">
      <c r="A222" s="248"/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</row>
    <row r="223" spans="1:13" x14ac:dyDescent="0.2">
      <c r="A223" s="248"/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</row>
    <row r="224" spans="1:13" x14ac:dyDescent="0.2">
      <c r="A224" s="248"/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</row>
    <row r="225" spans="1:13" x14ac:dyDescent="0.2">
      <c r="A225" s="248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</row>
    <row r="226" spans="1:13" x14ac:dyDescent="0.2">
      <c r="A226" s="248"/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</row>
    <row r="227" spans="1:13" x14ac:dyDescent="0.2">
      <c r="A227" s="248"/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</row>
    <row r="228" spans="1:13" x14ac:dyDescent="0.2">
      <c r="A228" s="248"/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</row>
    <row r="229" spans="1:13" x14ac:dyDescent="0.2">
      <c r="A229" s="248"/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</row>
    <row r="230" spans="1:13" x14ac:dyDescent="0.2">
      <c r="A230" s="248"/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</row>
    <row r="231" spans="1:13" x14ac:dyDescent="0.2">
      <c r="A231" s="248"/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</row>
    <row r="232" spans="1:13" x14ac:dyDescent="0.2">
      <c r="A232" s="248"/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</row>
    <row r="233" spans="1:13" x14ac:dyDescent="0.2">
      <c r="A233" s="248"/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</row>
    <row r="234" spans="1:13" x14ac:dyDescent="0.2">
      <c r="A234" s="248"/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</row>
    <row r="235" spans="1:13" x14ac:dyDescent="0.2">
      <c r="A235" s="248"/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</row>
    <row r="236" spans="1:13" x14ac:dyDescent="0.2">
      <c r="A236" s="248"/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</row>
    <row r="237" spans="1:13" x14ac:dyDescent="0.2">
      <c r="A237" s="248"/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</row>
    <row r="238" spans="1:13" x14ac:dyDescent="0.2">
      <c r="A238" s="248"/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</row>
    <row r="239" spans="1:13" x14ac:dyDescent="0.2">
      <c r="A239" s="248"/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</row>
    <row r="240" spans="1:13" x14ac:dyDescent="0.2">
      <c r="A240" s="248"/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</row>
    <row r="241" spans="1:13" x14ac:dyDescent="0.2">
      <c r="A241" s="248"/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</row>
    <row r="242" spans="1:13" x14ac:dyDescent="0.2">
      <c r="A242" s="248"/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</row>
    <row r="243" spans="1:13" x14ac:dyDescent="0.2">
      <c r="A243" s="248"/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</row>
    <row r="244" spans="1:13" x14ac:dyDescent="0.2">
      <c r="A244" s="248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</row>
    <row r="245" spans="1:13" x14ac:dyDescent="0.2">
      <c r="A245" s="248"/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</row>
    <row r="246" spans="1:13" x14ac:dyDescent="0.2">
      <c r="A246" s="248"/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</row>
    <row r="247" spans="1:13" x14ac:dyDescent="0.2">
      <c r="A247" s="248"/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</row>
    <row r="248" spans="1:13" x14ac:dyDescent="0.2">
      <c r="A248" s="248"/>
      <c r="B248" s="248"/>
      <c r="C248" s="248"/>
      <c r="D248" s="248"/>
      <c r="E248" s="248"/>
      <c r="F248" s="248"/>
      <c r="G248" s="248"/>
      <c r="H248" s="248"/>
      <c r="I248" s="248"/>
      <c r="J248" s="248"/>
      <c r="K248" s="248"/>
      <c r="L248" s="248"/>
      <c r="M248" s="248"/>
    </row>
    <row r="249" spans="1:13" x14ac:dyDescent="0.2">
      <c r="A249" s="248"/>
      <c r="B249" s="248"/>
      <c r="C249" s="248"/>
      <c r="D249" s="248"/>
      <c r="E249" s="248"/>
      <c r="F249" s="248"/>
      <c r="G249" s="248"/>
      <c r="H249" s="248"/>
      <c r="I249" s="248"/>
      <c r="J249" s="248"/>
      <c r="K249" s="248"/>
      <c r="L249" s="248"/>
      <c r="M249" s="248"/>
    </row>
    <row r="250" spans="1:13" x14ac:dyDescent="0.2">
      <c r="A250" s="248"/>
      <c r="B250" s="248"/>
      <c r="C250" s="248"/>
      <c r="D250" s="248"/>
      <c r="E250" s="248"/>
      <c r="F250" s="248"/>
      <c r="G250" s="248"/>
      <c r="H250" s="248"/>
      <c r="I250" s="248"/>
      <c r="J250" s="248"/>
      <c r="K250" s="248"/>
      <c r="L250" s="248"/>
      <c r="M250" s="248"/>
    </row>
    <row r="251" spans="1:13" x14ac:dyDescent="0.2">
      <c r="A251" s="248"/>
      <c r="B251" s="248"/>
      <c r="C251" s="248"/>
      <c r="D251" s="248"/>
      <c r="E251" s="248"/>
      <c r="F251" s="248"/>
      <c r="G251" s="248"/>
      <c r="H251" s="248"/>
      <c r="I251" s="248"/>
      <c r="J251" s="248"/>
      <c r="K251" s="248"/>
      <c r="L251" s="248"/>
      <c r="M251" s="248"/>
    </row>
    <row r="252" spans="1:13" x14ac:dyDescent="0.2">
      <c r="A252" s="248"/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</row>
    <row r="253" spans="1:13" x14ac:dyDescent="0.2">
      <c r="A253" s="248"/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</row>
    <row r="254" spans="1:13" x14ac:dyDescent="0.2">
      <c r="A254" s="248"/>
      <c r="B254" s="248"/>
      <c r="C254" s="248"/>
      <c r="D254" s="248"/>
      <c r="E254" s="248"/>
      <c r="F254" s="248"/>
      <c r="G254" s="248"/>
      <c r="H254" s="248"/>
      <c r="I254" s="248"/>
      <c r="J254" s="248"/>
      <c r="K254" s="248"/>
      <c r="L254" s="248"/>
      <c r="M254" s="248"/>
    </row>
    <row r="255" spans="1:13" x14ac:dyDescent="0.2">
      <c r="A255" s="248"/>
      <c r="B255" s="248"/>
      <c r="C255" s="248"/>
      <c r="D255" s="248"/>
      <c r="E255" s="248"/>
      <c r="F255" s="248"/>
      <c r="G255" s="248"/>
      <c r="H255" s="248"/>
      <c r="I255" s="248"/>
      <c r="J255" s="248"/>
      <c r="K255" s="248"/>
      <c r="L255" s="248"/>
      <c r="M255" s="248"/>
    </row>
    <row r="256" spans="1:13" x14ac:dyDescent="0.2">
      <c r="A256" s="248"/>
      <c r="B256" s="248"/>
      <c r="C256" s="248"/>
      <c r="D256" s="248"/>
      <c r="E256" s="248"/>
      <c r="F256" s="248"/>
      <c r="G256" s="248"/>
      <c r="H256" s="248"/>
      <c r="I256" s="248"/>
      <c r="J256" s="248"/>
      <c r="K256" s="248"/>
      <c r="L256" s="248"/>
      <c r="M256" s="248"/>
    </row>
    <row r="257" spans="1:13" x14ac:dyDescent="0.2">
      <c r="A257" s="248"/>
      <c r="B257" s="248"/>
      <c r="C257" s="248"/>
      <c r="D257" s="248"/>
      <c r="E257" s="248"/>
      <c r="F257" s="248"/>
      <c r="G257" s="248"/>
      <c r="H257" s="248"/>
      <c r="I257" s="248"/>
      <c r="J257" s="248"/>
      <c r="K257" s="248"/>
      <c r="L257" s="248"/>
      <c r="M257" s="248"/>
    </row>
    <row r="258" spans="1:13" x14ac:dyDescent="0.2">
      <c r="A258" s="248"/>
      <c r="B258" s="248"/>
      <c r="C258" s="248"/>
      <c r="D258" s="248"/>
      <c r="E258" s="248"/>
      <c r="F258" s="248"/>
      <c r="G258" s="248"/>
      <c r="H258" s="248"/>
      <c r="I258" s="248"/>
      <c r="J258" s="248"/>
      <c r="K258" s="248"/>
      <c r="L258" s="248"/>
      <c r="M258" s="248"/>
    </row>
    <row r="259" spans="1:13" x14ac:dyDescent="0.2">
      <c r="A259" s="248"/>
      <c r="B259" s="248"/>
      <c r="C259" s="248"/>
      <c r="D259" s="248"/>
      <c r="E259" s="248"/>
      <c r="F259" s="248"/>
      <c r="G259" s="248"/>
      <c r="H259" s="248"/>
      <c r="I259" s="248"/>
      <c r="J259" s="248"/>
      <c r="K259" s="248"/>
      <c r="L259" s="248"/>
      <c r="M259" s="248"/>
    </row>
    <row r="260" spans="1:13" x14ac:dyDescent="0.2">
      <c r="A260" s="248"/>
      <c r="B260" s="248"/>
      <c r="C260" s="248"/>
      <c r="D260" s="248"/>
      <c r="E260" s="248"/>
      <c r="F260" s="248"/>
      <c r="G260" s="248"/>
      <c r="H260" s="248"/>
      <c r="I260" s="248"/>
      <c r="J260" s="248"/>
      <c r="K260" s="248"/>
      <c r="L260" s="248"/>
      <c r="M260" s="248"/>
    </row>
    <row r="261" spans="1:13" x14ac:dyDescent="0.2">
      <c r="A261" s="248"/>
      <c r="B261" s="248"/>
      <c r="C261" s="248"/>
      <c r="D261" s="248"/>
      <c r="E261" s="248"/>
      <c r="F261" s="248"/>
      <c r="G261" s="248"/>
      <c r="H261" s="248"/>
      <c r="I261" s="248"/>
      <c r="J261" s="248"/>
      <c r="K261" s="248"/>
      <c r="L261" s="248"/>
      <c r="M261" s="248"/>
    </row>
    <row r="262" spans="1:13" x14ac:dyDescent="0.2">
      <c r="A262" s="248"/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</row>
    <row r="263" spans="1:13" x14ac:dyDescent="0.2">
      <c r="A263" s="248"/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</row>
    <row r="264" spans="1:13" x14ac:dyDescent="0.2">
      <c r="A264" s="248"/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</row>
    <row r="265" spans="1:13" x14ac:dyDescent="0.2">
      <c r="A265" s="248"/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</row>
    <row r="266" spans="1:13" x14ac:dyDescent="0.2">
      <c r="A266" s="248"/>
      <c r="B266" s="248"/>
      <c r="C266" s="248"/>
      <c r="D266" s="248"/>
      <c r="E266" s="248"/>
      <c r="F266" s="248"/>
      <c r="G266" s="248"/>
      <c r="H266" s="248"/>
      <c r="I266" s="248"/>
      <c r="J266" s="248"/>
      <c r="K266" s="248"/>
      <c r="L266" s="248"/>
      <c r="M266" s="248"/>
    </row>
    <row r="267" spans="1:13" x14ac:dyDescent="0.2">
      <c r="A267" s="248"/>
      <c r="B267" s="248"/>
      <c r="C267" s="248"/>
      <c r="D267" s="248"/>
      <c r="E267" s="248"/>
      <c r="F267" s="248"/>
      <c r="G267" s="248"/>
      <c r="H267" s="248"/>
      <c r="I267" s="248"/>
      <c r="J267" s="248"/>
      <c r="K267" s="248"/>
      <c r="L267" s="248"/>
      <c r="M267" s="248"/>
    </row>
    <row r="268" spans="1:13" x14ac:dyDescent="0.2">
      <c r="A268" s="248"/>
      <c r="B268" s="248"/>
      <c r="C268" s="248"/>
      <c r="D268" s="248"/>
      <c r="E268" s="248"/>
      <c r="F268" s="248"/>
      <c r="G268" s="248"/>
      <c r="H268" s="248"/>
      <c r="I268" s="248"/>
      <c r="J268" s="248"/>
      <c r="K268" s="248"/>
      <c r="L268" s="248"/>
      <c r="M268" s="248"/>
    </row>
    <row r="269" spans="1:13" x14ac:dyDescent="0.2">
      <c r="A269" s="248"/>
      <c r="B269" s="248"/>
      <c r="C269" s="248"/>
      <c r="D269" s="248"/>
      <c r="E269" s="248"/>
      <c r="F269" s="248"/>
      <c r="G269" s="248"/>
      <c r="H269" s="248"/>
      <c r="I269" s="248"/>
      <c r="J269" s="248"/>
      <c r="K269" s="248"/>
      <c r="L269" s="248"/>
      <c r="M269" s="248"/>
    </row>
    <row r="270" spans="1:13" x14ac:dyDescent="0.2">
      <c r="A270" s="248"/>
      <c r="B270" s="248"/>
      <c r="C270" s="248"/>
      <c r="D270" s="248"/>
      <c r="E270" s="248"/>
      <c r="F270" s="248"/>
      <c r="G270" s="248"/>
      <c r="H270" s="248"/>
      <c r="I270" s="248"/>
      <c r="J270" s="248"/>
      <c r="K270" s="248"/>
      <c r="L270" s="248"/>
      <c r="M270" s="248"/>
    </row>
    <row r="271" spans="1:13" x14ac:dyDescent="0.2">
      <c r="A271" s="248"/>
      <c r="B271" s="248"/>
      <c r="C271" s="248"/>
      <c r="D271" s="248"/>
      <c r="E271" s="248"/>
      <c r="F271" s="248"/>
      <c r="G271" s="248"/>
      <c r="H271" s="248"/>
      <c r="I271" s="248"/>
      <c r="J271" s="248"/>
      <c r="K271" s="248"/>
      <c r="L271" s="248"/>
      <c r="M271" s="248"/>
    </row>
  </sheetData>
  <mergeCells count="7">
    <mergeCell ref="B50:K50"/>
    <mergeCell ref="A51:F51"/>
    <mergeCell ref="A22:F22"/>
    <mergeCell ref="F1:H1"/>
    <mergeCell ref="A20:K20"/>
    <mergeCell ref="B21:K21"/>
    <mergeCell ref="A49:K49"/>
  </mergeCells>
  <pageMargins left="0.70866141732283472" right="0.51181102362204722" top="0.59055118110236227" bottom="0.59055118110236227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46713e85-c046-4c3f-87d1-30eeb40369b3</BSO999929>
</file>

<file path=customXml/itemProps1.xml><?xml version="1.0" encoding="utf-8"?>
<ds:datastoreItem xmlns:ds="http://schemas.openxmlformats.org/officeDocument/2006/customXml" ds:itemID="{CE225A58-6BC8-4238-BA19-E2996742623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ohne EEE DP</vt:lpstr>
      <vt:lpstr>ohne EEE KZP</vt:lpstr>
      <vt:lpstr>ohne EEE KZP Einheitssatz</vt:lpstr>
      <vt:lpstr>Tabelle 4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Schwalbe</dc:creator>
  <cp:lastModifiedBy>Schmid, Susanne</cp:lastModifiedBy>
  <cp:lastPrinted>2025-01-28T12:16:58Z</cp:lastPrinted>
  <dcterms:created xsi:type="dcterms:W3CDTF">2016-03-11T07:21:01Z</dcterms:created>
  <dcterms:modified xsi:type="dcterms:W3CDTF">2025-01-28T12:17:46Z</dcterms:modified>
</cp:coreProperties>
</file>