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4-N1\Verwaltung\00_ALT_DATEN\Verträge Charleston\01.07.2026\Vor-Info\"/>
    </mc:Choice>
  </mc:AlternateContent>
  <xr:revisionPtr revIDLastSave="0" documentId="14_{0E29890B-0773-4E43-B4AB-E8898AC7C871}" xr6:coauthVersionLast="36" xr6:coauthVersionMax="36" xr10:uidLastSave="{00000000-0000-0000-0000-000000000000}"/>
  <bookViews>
    <workbookView xWindow="28680" yWindow="-120" windowWidth="29040" windowHeight="15720" activeTab="1" xr2:uid="{00000000-000D-0000-FFFF-FFFF00000000}"/>
  </bookViews>
  <sheets>
    <sheet name="ohne EEE DP" sheetId="11" r:id="rId1"/>
    <sheet name="ohne EEE KZP Einheitssatz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1" l="1"/>
  <c r="G30" i="11" l="1"/>
  <c r="I30" i="11"/>
  <c r="G8" i="9"/>
  <c r="J1" i="9"/>
  <c r="G22" i="9" l="1"/>
  <c r="H25" i="11" l="1"/>
  <c r="J24" i="11"/>
  <c r="K24" i="11"/>
  <c r="L24" i="11"/>
  <c r="I24" i="11"/>
  <c r="H17" i="11" l="1"/>
  <c r="G18" i="9" l="1"/>
  <c r="G32" i="11" l="1"/>
  <c r="J32" i="11" s="1"/>
  <c r="G31" i="11"/>
  <c r="J31" i="11" s="1"/>
  <c r="J30" i="11"/>
  <c r="I31" i="11" l="1"/>
  <c r="I32" i="11"/>
  <c r="L30" i="11"/>
  <c r="L31" i="11"/>
  <c r="L32" i="11"/>
  <c r="K30" i="11"/>
  <c r="K31" i="11"/>
  <c r="K32" i="11"/>
  <c r="H18" i="11" l="1"/>
  <c r="H21" i="11" s="1"/>
  <c r="H27" i="11" s="1"/>
  <c r="H20" i="11"/>
  <c r="L15" i="11"/>
  <c r="K15" i="11"/>
  <c r="J15" i="11"/>
  <c r="I15" i="11"/>
  <c r="L14" i="11"/>
  <c r="K14" i="11"/>
  <c r="J14" i="11"/>
  <c r="I14" i="11"/>
  <c r="L12" i="11"/>
  <c r="K12" i="11"/>
  <c r="J12" i="11"/>
  <c r="I12" i="11"/>
  <c r="L11" i="11"/>
  <c r="K11" i="11"/>
  <c r="J11" i="11"/>
  <c r="I11" i="11"/>
  <c r="L10" i="11"/>
  <c r="L25" i="11" s="1"/>
  <c r="K10" i="11"/>
  <c r="K25" i="11" s="1"/>
  <c r="J10" i="11"/>
  <c r="J25" i="11" s="1"/>
  <c r="I10" i="11"/>
  <c r="I25" i="11" s="1"/>
  <c r="L9" i="11"/>
  <c r="K9" i="11"/>
  <c r="J9" i="11"/>
  <c r="I9" i="11"/>
  <c r="L8" i="11"/>
  <c r="K8" i="11"/>
  <c r="J8" i="11"/>
  <c r="I8" i="11"/>
  <c r="L7" i="11"/>
  <c r="K7" i="11"/>
  <c r="J7" i="11"/>
  <c r="I7" i="11"/>
  <c r="G17" i="9"/>
  <c r="I17" i="11" l="1"/>
  <c r="I20" i="11" s="1"/>
  <c r="I26" i="11" s="1"/>
  <c r="J17" i="11"/>
  <c r="J20" i="11" s="1"/>
  <c r="J26" i="11" s="1"/>
  <c r="K17" i="11"/>
  <c r="K20" i="11" s="1"/>
  <c r="K26" i="11" s="1"/>
  <c r="L17" i="11"/>
  <c r="L20" i="11" s="1"/>
  <c r="H26" i="11"/>
  <c r="K18" i="11"/>
  <c r="K21" i="11" s="1"/>
  <c r="K27" i="11" s="1"/>
  <c r="I18" i="11"/>
  <c r="I21" i="11" s="1"/>
  <c r="L18" i="11"/>
  <c r="L21" i="11" s="1"/>
  <c r="J18" i="11"/>
  <c r="J21" i="11" s="1"/>
  <c r="J27" i="11" s="1"/>
  <c r="I27" i="11" l="1"/>
  <c r="L26" i="11"/>
  <c r="L27" i="11"/>
</calcChain>
</file>

<file path=xl/sharedStrings.xml><?xml version="1.0" encoding="utf-8"?>
<sst xmlns="http://schemas.openxmlformats.org/spreadsheetml/2006/main" count="71" uniqueCount="52">
  <si>
    <t>Ausbildungsvergütung</t>
  </si>
  <si>
    <t>Entgelt für Unterkunft</t>
  </si>
  <si>
    <t>Entgelt für Verpflegung</t>
  </si>
  <si>
    <t>Einzelzimmer</t>
  </si>
  <si>
    <t>Summe / Tag</t>
  </si>
  <si>
    <t>Zweibettzimmer</t>
  </si>
  <si>
    <t>Tage</t>
  </si>
  <si>
    <t>gütlig ab:</t>
  </si>
  <si>
    <t xml:space="preserve">Summe / Monat </t>
  </si>
  <si>
    <t>Pflegegrad</t>
  </si>
  <si>
    <t xml:space="preserve">Anteil Pflegekasse </t>
  </si>
  <si>
    <t>- Pauschale (pro Monat)</t>
  </si>
  <si>
    <t>Zusammensetzung des Heimentgeltes</t>
  </si>
  <si>
    <t>vollstationäre Dauerpflege für GESETZLICH Versicherte - Eigenanteil GESAMT</t>
  </si>
  <si>
    <r>
      <rPr>
        <b/>
        <sz val="10"/>
        <color indexed="8"/>
        <rFont val="Arial"/>
        <family val="2"/>
      </rPr>
      <t>vollstationäre Dauerpflege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PRIVAT Versicherte - Eigenanteil GESAMT</t>
    </r>
  </si>
  <si>
    <t>Mögliche Verweildauer in der Einrichtung, bis zur Ausschöpfung der maximal möglichen Zuzahlung der Pflegekasse:</t>
  </si>
  <si>
    <r>
      <t xml:space="preserve">Die </t>
    </r>
    <r>
      <rPr>
        <sz val="10"/>
        <color indexed="8"/>
        <rFont val="Arial"/>
        <family val="2"/>
      </rPr>
      <t>Zuzahlung der Pflegekasse auf die pflegebedingten Entgeltbestandteile reicht bei</t>
    </r>
  </si>
  <si>
    <t xml:space="preserve">pflegebedingte Aufwendungen </t>
  </si>
  <si>
    <r>
      <rPr>
        <b/>
        <sz val="10"/>
        <color indexed="8"/>
        <rFont val="Arial"/>
        <family val="2"/>
      </rPr>
      <t xml:space="preserve">Entgeltübersicht DAUERPFLEGE </t>
    </r>
    <r>
      <rPr>
        <sz val="10"/>
        <color indexed="8"/>
        <rFont val="Arial"/>
        <family val="2"/>
      </rPr>
      <t xml:space="preserve">für </t>
    </r>
  </si>
  <si>
    <t>Ausbildungszuschlag (PflBG)</t>
  </si>
  <si>
    <r>
      <t xml:space="preserve">Kurzzeit-/Verhinderungspflege - </t>
    </r>
    <r>
      <rPr>
        <b/>
        <sz val="10"/>
        <color indexed="8"/>
        <rFont val="Arial"/>
        <family val="2"/>
      </rPr>
      <t xml:space="preserve">Tagessatz </t>
    </r>
    <r>
      <rPr>
        <b/>
        <u/>
        <sz val="10"/>
        <color indexed="8"/>
        <rFont val="Arial"/>
        <family val="2"/>
      </rPr>
      <t/>
    </r>
  </si>
  <si>
    <t xml:space="preserve">Zuschlag für das Ehrenamt   </t>
  </si>
  <si>
    <r>
      <rPr>
        <b/>
        <sz val="10"/>
        <color indexed="8"/>
        <rFont val="Arial"/>
        <family val="2"/>
      </rPr>
      <t xml:space="preserve">Entgeltübersicht KURZZEITPFLEGE nach SGB XI </t>
    </r>
    <r>
      <rPr>
        <sz val="10"/>
        <color indexed="8"/>
        <rFont val="Arial"/>
        <family val="2"/>
      </rPr>
      <t xml:space="preserve">für </t>
    </r>
  </si>
  <si>
    <t xml:space="preserve">Gesondert berechenbare Investitionsaufwendungen  </t>
  </si>
  <si>
    <r>
      <t xml:space="preserve">Zuschlag § 84 Abs. 8 SGB XI i.V.m. § 43 b SGB XI   </t>
    </r>
    <r>
      <rPr>
        <sz val="9"/>
        <color indexed="8"/>
        <rFont val="Arial"/>
        <family val="2"/>
      </rPr>
      <t/>
    </r>
  </si>
  <si>
    <t>Zuschlag für Ehrenamt</t>
  </si>
  <si>
    <t>Zusammensetzung des heimentgeltes</t>
  </si>
  <si>
    <t>Zuschlag § 84 Abs. 8 SGB XI i.V.m. § 43 b SGB XI</t>
  </si>
  <si>
    <t>Gesondert berechenbare Investitionsaufwendungen</t>
  </si>
  <si>
    <t>Pflegegradunabhängiger Einheitssatz</t>
  </si>
  <si>
    <t>*</t>
  </si>
  <si>
    <r>
      <rPr>
        <b/>
        <sz val="10"/>
        <color theme="1"/>
        <rFont val="Arial"/>
        <family val="2"/>
      </rPr>
      <t xml:space="preserve">12 bis 24 Monaten </t>
    </r>
    <r>
      <rPr>
        <sz val="10"/>
        <color theme="1"/>
        <rFont val="Arial"/>
        <family val="2"/>
      </rPr>
      <t xml:space="preserve">auf </t>
    </r>
  </si>
  <si>
    <t xml:space="preserve">   von €  </t>
  </si>
  <si>
    <r>
      <rPr>
        <b/>
        <sz val="10"/>
        <color theme="1"/>
        <rFont val="Arial"/>
        <family val="2"/>
      </rPr>
      <t xml:space="preserve">25 bis 36 Monaten </t>
    </r>
    <r>
      <rPr>
        <sz val="10"/>
        <color theme="1"/>
        <rFont val="Arial"/>
        <family val="2"/>
      </rPr>
      <t xml:space="preserve">auf </t>
    </r>
  </si>
  <si>
    <r>
      <rPr>
        <b/>
        <sz val="10"/>
        <color theme="1"/>
        <rFont val="Arial"/>
        <family val="2"/>
      </rPr>
      <t xml:space="preserve">ab dem 37. Monat </t>
    </r>
    <r>
      <rPr>
        <sz val="10"/>
        <color theme="1"/>
        <rFont val="Arial"/>
        <family val="2"/>
      </rPr>
      <t xml:space="preserve">auf </t>
    </r>
  </si>
  <si>
    <r>
      <t xml:space="preserve">* </t>
    </r>
    <r>
      <rPr>
        <b/>
        <sz val="10"/>
        <color theme="1"/>
        <rFont val="Arial"/>
        <family val="2"/>
      </rPr>
      <t>Die Zusatzpauschale der Pflegekassen nach § 43c SGB XI erhöht sich bei einem Leistungsbezug von</t>
    </r>
  </si>
  <si>
    <t>pflegebedingte Aufwendungen</t>
  </si>
  <si>
    <t>Wohn- und Pflegezentrum Ludwigstor</t>
  </si>
  <si>
    <t>PG 2</t>
  </si>
  <si>
    <t>PG 3</t>
  </si>
  <si>
    <t>PG 4</t>
  </si>
  <si>
    <t>PG 5</t>
  </si>
  <si>
    <t>Wohn- und Pflegezentrum Ludwigstor, Nürnberg</t>
  </si>
  <si>
    <t xml:space="preserve">Einzelzimmer   </t>
  </si>
  <si>
    <r>
      <rPr>
        <b/>
        <u/>
        <sz val="10"/>
        <color theme="1"/>
        <rFont val="Arial"/>
        <family val="2"/>
      </rPr>
      <t>nur für PG 2-5:</t>
    </r>
    <r>
      <rPr>
        <sz val="10"/>
        <color theme="1"/>
        <rFont val="Arial"/>
        <family val="2"/>
      </rPr>
      <t xml:space="preserve"> - Pauschale § 43c SGB XI, mind. 15 % v € </t>
    </r>
  </si>
  <si>
    <t>- Zuschlag nach § 84 Abs. 8 SGB XI (pro Monat)</t>
  </si>
  <si>
    <t>eig.Bad: 28,93 €</t>
  </si>
  <si>
    <t>gem.Bad: 27,43 €</t>
  </si>
  <si>
    <t>(eig.Bad: 28,93 €/  gem.Bad: 27,43 €)</t>
  </si>
  <si>
    <t>ab 01.01.2025</t>
  </si>
  <si>
    <r>
      <t>(max. möglicher) Zuzahlung von € 3.539/Jahr bei</t>
    </r>
    <r>
      <rPr>
        <b/>
        <sz val="10"/>
        <color indexed="8"/>
        <rFont val="Arial"/>
        <family val="2"/>
      </rPr>
      <t xml:space="preserve"> Kombination KZP + VHP</t>
    </r>
  </si>
  <si>
    <t>Entlastungsbetrag nach § 45 b SGB XI: Zuzahlung von weiteren € 131,00 pro  Monat.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</si>
</sst>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u/>
      <sz val="10"/>
      <color indexed="8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4"/>
      <color theme="1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10.5"/>
      <color theme="1"/>
      <name val="Arial"/>
      <family val="2"/>
    </font>
    <font>
      <i/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rgb="FFFF0000"/>
      <name val="Arial"/>
      <family val="2"/>
    </font>
    <font>
      <b/>
      <sz val="15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164" fontId="8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8" xfId="0" applyNumberFormat="1" applyFont="1" applyBorder="1" applyAlignment="1">
      <alignment vertical="center"/>
    </xf>
    <xf numFmtId="164" fontId="8" fillId="0" borderId="0" xfId="0" applyNumberFormat="1" applyFont="1"/>
    <xf numFmtId="0" fontId="11" fillId="0" borderId="0" xfId="0" applyFont="1" applyAlignment="1">
      <alignment horizontal="center" vertical="center" wrapText="1"/>
    </xf>
    <xf numFmtId="164" fontId="10" fillId="0" borderId="0" xfId="0" applyNumberFormat="1" applyFont="1"/>
    <xf numFmtId="164" fontId="12" fillId="0" borderId="0" xfId="0" applyNumberFormat="1" applyFont="1" applyAlignment="1">
      <alignment horizontal="center"/>
    </xf>
    <xf numFmtId="0" fontId="8" fillId="0" borderId="9" xfId="0" applyFont="1" applyBorder="1"/>
    <xf numFmtId="0" fontId="13" fillId="0" borderId="6" xfId="0" applyFont="1" applyBorder="1" applyAlignment="1">
      <alignment horizontal="right" vertical="center"/>
    </xf>
    <xf numFmtId="0" fontId="10" fillId="0" borderId="0" xfId="0" applyFont="1"/>
    <xf numFmtId="0" fontId="14" fillId="0" borderId="1" xfId="0" applyFont="1" applyBorder="1"/>
    <xf numFmtId="0" fontId="8" fillId="0" borderId="11" xfId="0" applyFont="1" applyBorder="1"/>
    <xf numFmtId="164" fontId="8" fillId="2" borderId="2" xfId="0" applyNumberFormat="1" applyFont="1" applyFill="1" applyBorder="1"/>
    <xf numFmtId="0" fontId="8" fillId="0" borderId="12" xfId="0" applyFont="1" applyBorder="1"/>
    <xf numFmtId="0" fontId="8" fillId="0" borderId="13" xfId="0" applyFont="1" applyBorder="1"/>
    <xf numFmtId="164" fontId="8" fillId="0" borderId="14" xfId="0" applyNumberFormat="1" applyFont="1" applyBorder="1"/>
    <xf numFmtId="164" fontId="8" fillId="0" borderId="15" xfId="0" applyNumberFormat="1" applyFont="1" applyBorder="1"/>
    <xf numFmtId="0" fontId="8" fillId="0" borderId="4" xfId="0" applyFont="1" applyBorder="1"/>
    <xf numFmtId="0" fontId="9" fillId="0" borderId="9" xfId="0" applyFont="1" applyBorder="1" applyAlignment="1">
      <alignment horizontal="right"/>
    </xf>
    <xf numFmtId="0" fontId="8" fillId="0" borderId="16" xfId="0" applyFont="1" applyBorder="1"/>
    <xf numFmtId="164" fontId="8" fillId="0" borderId="17" xfId="0" applyNumberFormat="1" applyFont="1" applyBorder="1"/>
    <xf numFmtId="164" fontId="8" fillId="0" borderId="18" xfId="0" applyNumberFormat="1" applyFont="1" applyBorder="1"/>
    <xf numFmtId="164" fontId="8" fillId="0" borderId="2" xfId="0" applyNumberFormat="1" applyFont="1" applyBorder="1"/>
    <xf numFmtId="164" fontId="8" fillId="0" borderId="3" xfId="0" applyNumberFormat="1" applyFont="1" applyBorder="1"/>
    <xf numFmtId="0" fontId="8" fillId="0" borderId="19" xfId="0" applyFont="1" applyBorder="1"/>
    <xf numFmtId="0" fontId="8" fillId="0" borderId="10" xfId="0" applyFont="1" applyBorder="1"/>
    <xf numFmtId="164" fontId="8" fillId="0" borderId="20" xfId="0" applyNumberFormat="1" applyFont="1" applyBorder="1"/>
    <xf numFmtId="164" fontId="8" fillId="0" borderId="21" xfId="0" applyNumberFormat="1" applyFont="1" applyBorder="1"/>
    <xf numFmtId="0" fontId="11" fillId="3" borderId="16" xfId="0" applyFont="1" applyFill="1" applyBorder="1"/>
    <xf numFmtId="0" fontId="8" fillId="3" borderId="0" xfId="0" applyFont="1" applyFill="1"/>
    <xf numFmtId="0" fontId="8" fillId="3" borderId="1" xfId="0" quotePrefix="1" applyFont="1" applyFill="1" applyBorder="1"/>
    <xf numFmtId="0" fontId="8" fillId="3" borderId="1" xfId="0" applyFont="1" applyFill="1" applyBorder="1"/>
    <xf numFmtId="0" fontId="8" fillId="3" borderId="16" xfId="0" applyFont="1" applyFill="1" applyBorder="1"/>
    <xf numFmtId="0" fontId="8" fillId="3" borderId="9" xfId="0" quotePrefix="1" applyFont="1" applyFill="1" applyBorder="1"/>
    <xf numFmtId="0" fontId="8" fillId="3" borderId="9" xfId="0" applyFont="1" applyFill="1" applyBorder="1"/>
    <xf numFmtId="0" fontId="11" fillId="3" borderId="0" xfId="0" applyFont="1" applyFill="1"/>
    <xf numFmtId="164" fontId="8" fillId="3" borderId="2" xfId="0" applyNumberFormat="1" applyFont="1" applyFill="1" applyBorder="1"/>
    <xf numFmtId="164" fontId="8" fillId="3" borderId="3" xfId="0" applyNumberFormat="1" applyFont="1" applyFill="1" applyBorder="1"/>
    <xf numFmtId="0" fontId="16" fillId="3" borderId="0" xfId="0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1" fillId="3" borderId="25" xfId="0" applyFont="1" applyFill="1" applyBorder="1"/>
    <xf numFmtId="0" fontId="8" fillId="3" borderId="5" xfId="0" applyFont="1" applyFill="1" applyBorder="1"/>
    <xf numFmtId="164" fontId="8" fillId="3" borderId="5" xfId="0" applyNumberFormat="1" applyFont="1" applyFill="1" applyBorder="1"/>
    <xf numFmtId="164" fontId="8" fillId="3" borderId="26" xfId="0" applyNumberFormat="1" applyFont="1" applyFill="1" applyBorder="1"/>
    <xf numFmtId="0" fontId="19" fillId="0" borderId="25" xfId="0" applyFont="1" applyBorder="1" applyAlignment="1">
      <alignment vertical="center"/>
    </xf>
    <xf numFmtId="0" fontId="4" fillId="3" borderId="0" xfId="0" applyFont="1" applyFill="1" applyAlignment="1">
      <alignment vertical="top"/>
    </xf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right"/>
    </xf>
    <xf numFmtId="0" fontId="8" fillId="4" borderId="16" xfId="0" applyFont="1" applyFill="1" applyBorder="1"/>
    <xf numFmtId="0" fontId="8" fillId="4" borderId="0" xfId="0" applyFont="1" applyFill="1"/>
    <xf numFmtId="0" fontId="8" fillId="4" borderId="19" xfId="0" applyFont="1" applyFill="1" applyBorder="1"/>
    <xf numFmtId="0" fontId="8" fillId="4" borderId="31" xfId="0" applyFont="1" applyFill="1" applyBorder="1"/>
    <xf numFmtId="0" fontId="8" fillId="3" borderId="19" xfId="0" applyFont="1" applyFill="1" applyBorder="1"/>
    <xf numFmtId="0" fontId="8" fillId="3" borderId="10" xfId="0" applyFont="1" applyFill="1" applyBorder="1"/>
    <xf numFmtId="0" fontId="8" fillId="3" borderId="31" xfId="0" applyFont="1" applyFill="1" applyBorder="1"/>
    <xf numFmtId="164" fontId="8" fillId="3" borderId="32" xfId="0" applyNumberFormat="1" applyFont="1" applyFill="1" applyBorder="1"/>
    <xf numFmtId="164" fontId="8" fillId="3" borderId="20" xfId="0" applyNumberFormat="1" applyFont="1" applyFill="1" applyBorder="1"/>
    <xf numFmtId="0" fontId="16" fillId="3" borderId="10" xfId="0" applyFont="1" applyFill="1" applyBorder="1" applyAlignment="1">
      <alignment vertical="top"/>
    </xf>
    <xf numFmtId="0" fontId="8" fillId="5" borderId="25" xfId="0" applyFont="1" applyFill="1" applyBorder="1"/>
    <xf numFmtId="0" fontId="8" fillId="5" borderId="5" xfId="0" applyFont="1" applyFill="1" applyBorder="1"/>
    <xf numFmtId="164" fontId="8" fillId="5" borderId="5" xfId="0" applyNumberFormat="1" applyFont="1" applyFill="1" applyBorder="1"/>
    <xf numFmtId="164" fontId="8" fillId="5" borderId="26" xfId="0" applyNumberFormat="1" applyFont="1" applyFill="1" applyBorder="1"/>
    <xf numFmtId="0" fontId="8" fillId="5" borderId="16" xfId="0" applyFont="1" applyFill="1" applyBorder="1"/>
    <xf numFmtId="0" fontId="11" fillId="5" borderId="0" xfId="0" applyFont="1" applyFill="1"/>
    <xf numFmtId="0" fontId="8" fillId="5" borderId="0" xfId="0" applyFont="1" applyFill="1"/>
    <xf numFmtId="0" fontId="8" fillId="5" borderId="1" xfId="0" applyFont="1" applyFill="1" applyBorder="1"/>
    <xf numFmtId="164" fontId="8" fillId="5" borderId="2" xfId="0" applyNumberFormat="1" applyFont="1" applyFill="1" applyBorder="1"/>
    <xf numFmtId="164" fontId="8" fillId="5" borderId="0" xfId="0" applyNumberFormat="1" applyFont="1" applyFill="1" applyAlignment="1">
      <alignment vertical="top"/>
    </xf>
    <xf numFmtId="164" fontId="8" fillId="5" borderId="24" xfId="0" applyNumberFormat="1" applyFont="1" applyFill="1" applyBorder="1" applyAlignment="1">
      <alignment vertical="top"/>
    </xf>
    <xf numFmtId="0" fontId="11" fillId="5" borderId="25" xfId="0" applyFont="1" applyFill="1" applyBorder="1"/>
    <xf numFmtId="0" fontId="11" fillId="5" borderId="5" xfId="0" applyFont="1" applyFill="1" applyBorder="1"/>
    <xf numFmtId="0" fontId="8" fillId="5" borderId="19" xfId="0" applyFont="1" applyFill="1" applyBorder="1"/>
    <xf numFmtId="0" fontId="8" fillId="5" borderId="10" xfId="0" applyFont="1" applyFill="1" applyBorder="1"/>
    <xf numFmtId="0" fontId="8" fillId="5" borderId="31" xfId="0" applyFont="1" applyFill="1" applyBorder="1"/>
    <xf numFmtId="0" fontId="16" fillId="5" borderId="10" xfId="0" applyFont="1" applyFill="1" applyBorder="1" applyAlignment="1">
      <alignment vertical="top"/>
    </xf>
    <xf numFmtId="0" fontId="11" fillId="0" borderId="7" xfId="0" applyFont="1" applyBorder="1" applyAlignment="1">
      <alignment horizontal="center" wrapText="1"/>
    </xf>
    <xf numFmtId="164" fontId="8" fillId="2" borderId="14" xfId="0" applyNumberFormat="1" applyFont="1" applyFill="1" applyBorder="1"/>
    <xf numFmtId="164" fontId="8" fillId="2" borderId="32" xfId="0" applyNumberFormat="1" applyFont="1" applyFill="1" applyBorder="1"/>
    <xf numFmtId="164" fontId="8" fillId="5" borderId="34" xfId="0" applyNumberFormat="1" applyFont="1" applyFill="1" applyBorder="1"/>
    <xf numFmtId="164" fontId="9" fillId="5" borderId="35" xfId="0" applyNumberFormat="1" applyFont="1" applyFill="1" applyBorder="1"/>
    <xf numFmtId="164" fontId="8" fillId="5" borderId="29" xfId="0" applyNumberFormat="1" applyFont="1" applyFill="1" applyBorder="1"/>
    <xf numFmtId="164" fontId="8" fillId="3" borderId="34" xfId="0" applyNumberFormat="1" applyFont="1" applyFill="1" applyBorder="1"/>
    <xf numFmtId="164" fontId="8" fillId="3" borderId="14" xfId="0" applyNumberFormat="1" applyFont="1" applyFill="1" applyBorder="1"/>
    <xf numFmtId="0" fontId="17" fillId="0" borderId="1" xfId="0" applyFont="1" applyBorder="1"/>
    <xf numFmtId="0" fontId="15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16" xfId="0" applyFont="1" applyBorder="1"/>
    <xf numFmtId="0" fontId="24" fillId="0" borderId="1" xfId="0" applyFont="1" applyBorder="1"/>
    <xf numFmtId="0" fontId="9" fillId="0" borderId="1" xfId="0" applyFont="1" applyBorder="1"/>
    <xf numFmtId="0" fontId="4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164" fontId="10" fillId="0" borderId="6" xfId="0" applyNumberFormat="1" applyFont="1" applyBorder="1"/>
    <xf numFmtId="164" fontId="10" fillId="0" borderId="2" xfId="0" applyNumberFormat="1" applyFont="1" applyBorder="1"/>
    <xf numFmtId="164" fontId="10" fillId="0" borderId="3" xfId="0" applyNumberFormat="1" applyFont="1" applyBorder="1"/>
    <xf numFmtId="0" fontId="1" fillId="0" borderId="25" xfId="0" applyFont="1" applyBorder="1"/>
    <xf numFmtId="0" fontId="8" fillId="0" borderId="5" xfId="0" applyFont="1" applyBorder="1"/>
    <xf numFmtId="14" fontId="8" fillId="2" borderId="5" xfId="0" applyNumberFormat="1" applyFont="1" applyFill="1" applyBorder="1" applyAlignment="1">
      <alignment horizontal="left"/>
    </xf>
    <xf numFmtId="0" fontId="8" fillId="0" borderId="26" xfId="0" applyFont="1" applyBorder="1"/>
    <xf numFmtId="164" fontId="8" fillId="5" borderId="3" xfId="0" applyNumberFormat="1" applyFont="1" applyFill="1" applyBorder="1"/>
    <xf numFmtId="164" fontId="8" fillId="3" borderId="15" xfId="0" applyNumberFormat="1" applyFont="1" applyFill="1" applyBorder="1"/>
    <xf numFmtId="0" fontId="1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0" xfId="0" applyFont="1" applyAlignment="1">
      <alignment vertical="center"/>
    </xf>
    <xf numFmtId="164" fontId="15" fillId="0" borderId="39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8" fillId="0" borderId="23" xfId="0" applyNumberFormat="1" applyFont="1" applyBorder="1" applyAlignment="1">
      <alignment vertical="center"/>
    </xf>
    <xf numFmtId="164" fontId="8" fillId="0" borderId="39" xfId="0" applyNumberFormat="1" applyFont="1" applyBorder="1"/>
    <xf numFmtId="164" fontId="8" fillId="0" borderId="9" xfId="0" applyNumberFormat="1" applyFont="1" applyBorder="1"/>
    <xf numFmtId="0" fontId="8" fillId="4" borderId="36" xfId="0" applyFont="1" applyFill="1" applyBorder="1"/>
    <xf numFmtId="0" fontId="8" fillId="4" borderId="13" xfId="0" applyFont="1" applyFill="1" applyBorder="1"/>
    <xf numFmtId="164" fontId="8" fillId="5" borderId="36" xfId="0" applyNumberFormat="1" applyFont="1" applyFill="1" applyBorder="1"/>
    <xf numFmtId="164" fontId="8" fillId="5" borderId="13" xfId="0" applyNumberFormat="1" applyFont="1" applyFill="1" applyBorder="1"/>
    <xf numFmtId="164" fontId="8" fillId="0" borderId="23" xfId="0" applyNumberFormat="1" applyFont="1" applyBorder="1"/>
    <xf numFmtId="164" fontId="8" fillId="5" borderId="42" xfId="0" applyNumberFormat="1" applyFont="1" applyFill="1" applyBorder="1"/>
    <xf numFmtId="0" fontId="8" fillId="4" borderId="42" xfId="0" applyFont="1" applyFill="1" applyBorder="1"/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1" fillId="0" borderId="22" xfId="0" applyFont="1" applyBorder="1" applyAlignment="1">
      <alignment vertical="center" wrapText="1"/>
    </xf>
    <xf numFmtId="0" fontId="8" fillId="0" borderId="1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9" fontId="8" fillId="0" borderId="0" xfId="0" applyNumberFormat="1" applyFont="1" applyAlignment="1">
      <alignment horizontal="center"/>
    </xf>
    <xf numFmtId="9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164" fontId="8" fillId="0" borderId="32" xfId="0" applyNumberFormat="1" applyFont="1" applyBorder="1"/>
    <xf numFmtId="164" fontId="8" fillId="0" borderId="41" xfId="0" applyNumberFormat="1" applyFont="1" applyBorder="1"/>
    <xf numFmtId="0" fontId="21" fillId="0" borderId="16" xfId="0" applyFont="1" applyBorder="1"/>
    <xf numFmtId="0" fontId="21" fillId="3" borderId="0" xfId="0" applyFont="1" applyFill="1" applyAlignment="1">
      <alignment horizontal="right" vertical="center"/>
    </xf>
    <xf numFmtId="0" fontId="21" fillId="3" borderId="16" xfId="0" applyFont="1" applyFill="1" applyBorder="1" applyAlignment="1">
      <alignment vertical="center"/>
    </xf>
    <xf numFmtId="0" fontId="8" fillId="0" borderId="14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24" xfId="0" applyFont="1" applyBorder="1"/>
    <xf numFmtId="14" fontId="18" fillId="2" borderId="28" xfId="0" applyNumberFormat="1" applyFont="1" applyFill="1" applyBorder="1" applyAlignment="1">
      <alignment horizontal="left" vertical="center"/>
    </xf>
    <xf numFmtId="2" fontId="8" fillId="6" borderId="1" xfId="0" applyNumberFormat="1" applyFont="1" applyFill="1" applyBorder="1"/>
    <xf numFmtId="164" fontId="8" fillId="3" borderId="2" xfId="0" applyNumberFormat="1" applyFont="1" applyFill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164" fontId="8" fillId="0" borderId="16" xfId="0" applyNumberFormat="1" applyFont="1" applyBorder="1"/>
    <xf numFmtId="0" fontId="8" fillId="0" borderId="25" xfId="0" applyFont="1" applyBorder="1" applyAlignment="1">
      <alignment vertical="center"/>
    </xf>
    <xf numFmtId="0" fontId="11" fillId="5" borderId="16" xfId="0" applyFont="1" applyFill="1" applyBorder="1"/>
    <xf numFmtId="0" fontId="8" fillId="5" borderId="11" xfId="0" applyFont="1" applyFill="1" applyBorder="1"/>
    <xf numFmtId="0" fontId="16" fillId="5" borderId="19" xfId="0" applyFont="1" applyFill="1" applyBorder="1" applyAlignment="1">
      <alignment horizontal="center" vertical="top"/>
    </xf>
    <xf numFmtId="164" fontId="8" fillId="5" borderId="44" xfId="0" applyNumberFormat="1" applyFont="1" applyFill="1" applyBorder="1"/>
    <xf numFmtId="164" fontId="8" fillId="3" borderId="41" xfId="0" applyNumberFormat="1" applyFont="1" applyFill="1" applyBorder="1"/>
    <xf numFmtId="0" fontId="8" fillId="0" borderId="45" xfId="0" applyFont="1" applyBorder="1"/>
    <xf numFmtId="0" fontId="8" fillId="0" borderId="46" xfId="0" applyFont="1" applyBorder="1"/>
    <xf numFmtId="164" fontId="8" fillId="2" borderId="47" xfId="0" applyNumberFormat="1" applyFont="1" applyFill="1" applyBorder="1"/>
    <xf numFmtId="164" fontId="8" fillId="2" borderId="48" xfId="0" applyNumberFormat="1" applyFont="1" applyFill="1" applyBorder="1"/>
    <xf numFmtId="0" fontId="10" fillId="0" borderId="11" xfId="0" applyFont="1" applyBorder="1"/>
    <xf numFmtId="0" fontId="11" fillId="4" borderId="25" xfId="0" applyFont="1" applyFill="1" applyBorder="1" applyAlignment="1">
      <alignment horizontal="left" wrapText="1"/>
    </xf>
    <xf numFmtId="0" fontId="11" fillId="4" borderId="5" xfId="0" applyFont="1" applyFill="1" applyBorder="1" applyAlignment="1">
      <alignment horizontal="left" wrapText="1"/>
    </xf>
    <xf numFmtId="0" fontId="22" fillId="2" borderId="5" xfId="0" applyFont="1" applyFill="1" applyBorder="1" applyAlignment="1">
      <alignment horizontal="left"/>
    </xf>
    <xf numFmtId="0" fontId="23" fillId="0" borderId="25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164" fontId="8" fillId="2" borderId="37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2" borderId="33" xfId="0" applyNumberFormat="1" applyFont="1" applyFill="1" applyBorder="1" applyAlignment="1">
      <alignment horizontal="center"/>
    </xf>
    <xf numFmtId="164" fontId="10" fillId="0" borderId="39" xfId="0" applyNumberFormat="1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164" fontId="10" fillId="0" borderId="23" xfId="0" applyNumberFormat="1" applyFont="1" applyBorder="1" applyAlignment="1">
      <alignment horizontal="center"/>
    </xf>
    <xf numFmtId="164" fontId="8" fillId="2" borderId="39" xfId="0" applyNumberFormat="1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Alignment="1">
      <alignment horizontal="center"/>
    </xf>
    <xf numFmtId="164" fontId="8" fillId="0" borderId="39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23" xfId="0" applyNumberFormat="1" applyFont="1" applyBorder="1" applyAlignment="1">
      <alignment horizontal="center"/>
    </xf>
    <xf numFmtId="0" fontId="11" fillId="0" borderId="1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164" fontId="8" fillId="2" borderId="36" xfId="0" applyNumberFormat="1" applyFont="1" applyFill="1" applyBorder="1" applyAlignment="1">
      <alignment horizontal="center"/>
    </xf>
    <xf numFmtId="164" fontId="8" fillId="2" borderId="13" xfId="0" applyNumberFormat="1" applyFont="1" applyFill="1" applyBorder="1" applyAlignment="1">
      <alignment horizontal="center"/>
    </xf>
    <xf numFmtId="164" fontId="8" fillId="2" borderId="42" xfId="0" applyNumberFormat="1" applyFont="1" applyFill="1" applyBorder="1" applyAlignment="1">
      <alignment horizontal="center"/>
    </xf>
    <xf numFmtId="0" fontId="11" fillId="4" borderId="40" xfId="0" applyFont="1" applyFill="1" applyBorder="1" applyAlignment="1">
      <alignment horizontal="center"/>
    </xf>
    <xf numFmtId="0" fontId="11" fillId="4" borderId="31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164" fontId="8" fillId="5" borderId="37" xfId="0" applyNumberFormat="1" applyFon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164" fontId="8" fillId="5" borderId="33" xfId="0" applyNumberFormat="1" applyFont="1" applyFill="1" applyBorder="1" applyAlignment="1">
      <alignment horizontal="center"/>
    </xf>
    <xf numFmtId="164" fontId="8" fillId="5" borderId="43" xfId="0" applyNumberFormat="1" applyFont="1" applyFill="1" applyBorder="1" applyAlignment="1">
      <alignment horizontal="center"/>
    </xf>
    <xf numFmtId="164" fontId="8" fillId="5" borderId="10" xfId="0" applyNumberFormat="1" applyFont="1" applyFill="1" applyBorder="1" applyAlignment="1">
      <alignment horizontal="center"/>
    </xf>
    <xf numFmtId="164" fontId="8" fillId="5" borderId="30" xfId="0" applyNumberFormat="1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34"/>
  <sheetViews>
    <sheetView zoomScaleNormal="100" workbookViewId="0">
      <selection activeCell="G38" sqref="G38"/>
    </sheetView>
  </sheetViews>
  <sheetFormatPr baseColWidth="10" defaultColWidth="11" defaultRowHeight="12.75" x14ac:dyDescent="0.2"/>
  <cols>
    <col min="1" max="1" width="3.42578125" style="1" customWidth="1"/>
    <col min="2" max="2" width="7.28515625" style="1" customWidth="1"/>
    <col min="3" max="3" width="12.85546875" style="1" customWidth="1"/>
    <col min="4" max="4" width="18.5703125" style="1" customWidth="1"/>
    <col min="5" max="5" width="15.5703125" style="1" customWidth="1"/>
    <col min="6" max="6" width="14.140625" style="1" customWidth="1"/>
    <col min="7" max="7" width="9.28515625" style="1" customWidth="1"/>
    <col min="8" max="12" width="10.140625" style="1" customWidth="1"/>
    <col min="13" max="38" width="11.7109375" style="1" customWidth="1"/>
    <col min="39" max="16384" width="11" style="1"/>
  </cols>
  <sheetData>
    <row r="1" spans="1:40" s="115" customFormat="1" ht="18.75" customHeight="1" thickBot="1" x14ac:dyDescent="0.3">
      <c r="A1" s="110" t="s">
        <v>18</v>
      </c>
      <c r="B1" s="111"/>
      <c r="C1" s="111"/>
      <c r="D1" s="111"/>
      <c r="E1" s="111"/>
      <c r="F1" s="112" t="s">
        <v>37</v>
      </c>
      <c r="G1" s="113"/>
      <c r="H1" s="112"/>
      <c r="I1" s="112"/>
      <c r="J1" s="111" t="s">
        <v>7</v>
      </c>
      <c r="K1" s="146">
        <v>46204</v>
      </c>
      <c r="L1" s="114"/>
    </row>
    <row r="2" spans="1:40" ht="18" customHeight="1" thickBot="1" x14ac:dyDescent="0.25">
      <c r="A2" s="52"/>
      <c r="B2" s="53"/>
      <c r="C2" s="53"/>
      <c r="D2" s="53"/>
      <c r="E2" s="53"/>
      <c r="F2" s="53"/>
      <c r="G2" s="57" t="s">
        <v>9</v>
      </c>
      <c r="H2" s="85">
        <v>1</v>
      </c>
      <c r="I2" s="54">
        <v>2</v>
      </c>
      <c r="J2" s="55">
        <v>3</v>
      </c>
      <c r="K2" s="55">
        <v>4</v>
      </c>
      <c r="L2" s="56">
        <v>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40" ht="14.25" customHeight="1" thickBot="1" x14ac:dyDescent="0.25">
      <c r="A3" s="50" t="s">
        <v>12</v>
      </c>
      <c r="B3" s="151"/>
      <c r="C3" s="5"/>
      <c r="D3" s="5"/>
      <c r="E3" s="5"/>
      <c r="F3" s="5"/>
      <c r="G3" s="5"/>
      <c r="H3" s="6"/>
      <c r="I3" s="6"/>
      <c r="J3" s="6"/>
      <c r="K3" s="6"/>
      <c r="L3" s="7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40" ht="22.5" customHeight="1" x14ac:dyDescent="0.2">
      <c r="A4" s="151" t="s">
        <v>17</v>
      </c>
      <c r="B4" s="157"/>
      <c r="C4" s="158"/>
      <c r="D4" s="158"/>
      <c r="E4" s="158"/>
      <c r="F4" s="158"/>
      <c r="G4" s="158"/>
      <c r="H4" s="159">
        <v>53.12</v>
      </c>
      <c r="I4" s="159">
        <v>87.5</v>
      </c>
      <c r="J4" s="159">
        <v>104.39</v>
      </c>
      <c r="K4" s="159">
        <v>122.01</v>
      </c>
      <c r="L4" s="160">
        <v>129.94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3"/>
      <c r="AN4" s="3"/>
    </row>
    <row r="5" spans="1:40" ht="14.25" customHeight="1" x14ac:dyDescent="0.2">
      <c r="A5" s="22"/>
      <c r="B5" s="12"/>
      <c r="C5" s="12"/>
      <c r="D5" s="2"/>
      <c r="E5" s="2"/>
      <c r="F5" s="2"/>
      <c r="G5" s="2"/>
      <c r="H5" s="20"/>
      <c r="I5" s="27"/>
      <c r="J5" s="27"/>
      <c r="K5" s="27"/>
      <c r="L5" s="2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3"/>
      <c r="AN5" s="3"/>
    </row>
    <row r="6" spans="1:40" ht="14.25" customHeight="1" x14ac:dyDescent="0.2">
      <c r="A6" s="161"/>
      <c r="B6" s="14"/>
      <c r="C6" s="14"/>
      <c r="D6" s="97"/>
      <c r="E6" s="97"/>
      <c r="F6" s="15"/>
      <c r="G6" s="13"/>
      <c r="H6" s="101"/>
      <c r="I6" s="102"/>
      <c r="J6" s="102"/>
      <c r="K6" s="102"/>
      <c r="L6" s="103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3"/>
      <c r="AN6" s="3"/>
    </row>
    <row r="7" spans="1:40" ht="14.25" customHeight="1" x14ac:dyDescent="0.2">
      <c r="A7" s="24" t="s">
        <v>0</v>
      </c>
      <c r="B7" s="18"/>
      <c r="C7" s="19"/>
      <c r="D7" s="99"/>
      <c r="E7" s="99"/>
      <c r="F7" s="99"/>
      <c r="G7" s="99"/>
      <c r="H7" s="86">
        <v>0</v>
      </c>
      <c r="I7" s="20">
        <f t="shared" ref="I7:I12" si="0">H7</f>
        <v>0</v>
      </c>
      <c r="J7" s="20">
        <f t="shared" ref="J7:J12" si="1">H7</f>
        <v>0</v>
      </c>
      <c r="K7" s="20">
        <f t="shared" ref="K7:K12" si="2">H7</f>
        <v>0</v>
      </c>
      <c r="L7" s="21">
        <f t="shared" ref="L7:L12" si="3">H7</f>
        <v>0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</row>
    <row r="8" spans="1:40" ht="14.25" customHeight="1" x14ac:dyDescent="0.2">
      <c r="A8" s="18" t="s">
        <v>19</v>
      </c>
      <c r="B8" s="18"/>
      <c r="C8" s="19"/>
      <c r="D8" s="95"/>
      <c r="E8" s="95"/>
      <c r="F8" s="99"/>
      <c r="G8" s="95"/>
      <c r="H8" s="86">
        <v>3.45</v>
      </c>
      <c r="I8" s="20">
        <f t="shared" si="0"/>
        <v>3.45</v>
      </c>
      <c r="J8" s="20">
        <f t="shared" si="1"/>
        <v>3.45</v>
      </c>
      <c r="K8" s="20">
        <f t="shared" si="2"/>
        <v>3.45</v>
      </c>
      <c r="L8" s="21">
        <f t="shared" si="3"/>
        <v>3.45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</row>
    <row r="9" spans="1:40" ht="14.25" customHeight="1" x14ac:dyDescent="0.2">
      <c r="A9" s="18" t="s">
        <v>21</v>
      </c>
      <c r="B9" s="18"/>
      <c r="C9" s="19"/>
      <c r="D9" s="94"/>
      <c r="E9" s="94"/>
      <c r="F9" s="99"/>
      <c r="G9" s="99"/>
      <c r="H9" s="86">
        <v>0</v>
      </c>
      <c r="I9" s="20">
        <f t="shared" si="0"/>
        <v>0</v>
      </c>
      <c r="J9" s="20">
        <f t="shared" si="1"/>
        <v>0</v>
      </c>
      <c r="K9" s="20">
        <f t="shared" si="2"/>
        <v>0</v>
      </c>
      <c r="L9" s="21">
        <f t="shared" si="3"/>
        <v>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</row>
    <row r="10" spans="1:40" ht="14.25" customHeight="1" x14ac:dyDescent="0.2">
      <c r="A10" s="22" t="s">
        <v>24</v>
      </c>
      <c r="B10" s="22"/>
      <c r="C10" s="12"/>
      <c r="D10" s="23"/>
      <c r="E10" s="23"/>
      <c r="F10" s="23"/>
      <c r="G10" s="130"/>
      <c r="H10" s="86">
        <v>7.61</v>
      </c>
      <c r="I10" s="20">
        <f t="shared" si="0"/>
        <v>7.61</v>
      </c>
      <c r="J10" s="20">
        <f t="shared" si="1"/>
        <v>7.61</v>
      </c>
      <c r="K10" s="20">
        <f t="shared" si="2"/>
        <v>7.61</v>
      </c>
      <c r="L10" s="21">
        <f t="shared" si="3"/>
        <v>7.61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</row>
    <row r="11" spans="1:40" ht="14.25" customHeight="1" x14ac:dyDescent="0.2">
      <c r="A11" s="22" t="s">
        <v>1</v>
      </c>
      <c r="B11" s="22"/>
      <c r="C11" s="12"/>
      <c r="D11" s="12"/>
      <c r="E11" s="12"/>
      <c r="F11" s="12"/>
      <c r="G11" s="12"/>
      <c r="H11" s="86">
        <v>13.67</v>
      </c>
      <c r="I11" s="20">
        <f t="shared" si="0"/>
        <v>13.67</v>
      </c>
      <c r="J11" s="20">
        <f t="shared" si="1"/>
        <v>13.67</v>
      </c>
      <c r="K11" s="20">
        <f t="shared" si="2"/>
        <v>13.67</v>
      </c>
      <c r="L11" s="21">
        <f t="shared" si="3"/>
        <v>13.67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3"/>
      <c r="AN11" s="3"/>
    </row>
    <row r="12" spans="1:40" ht="14.25" customHeight="1" x14ac:dyDescent="0.2">
      <c r="A12" s="22" t="s">
        <v>2</v>
      </c>
      <c r="B12" s="22"/>
      <c r="C12" s="12"/>
      <c r="D12" s="12"/>
      <c r="E12" s="12"/>
      <c r="F12" s="12"/>
      <c r="G12" s="12"/>
      <c r="H12" s="86">
        <v>16.649999999999999</v>
      </c>
      <c r="I12" s="20">
        <f t="shared" si="0"/>
        <v>16.649999999999999</v>
      </c>
      <c r="J12" s="20">
        <f t="shared" si="1"/>
        <v>16.649999999999999</v>
      </c>
      <c r="K12" s="20">
        <f t="shared" si="2"/>
        <v>16.649999999999999</v>
      </c>
      <c r="L12" s="21">
        <f t="shared" si="3"/>
        <v>16.649999999999999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3"/>
      <c r="AN12" s="3"/>
    </row>
    <row r="13" spans="1:40" ht="14.25" customHeight="1" x14ac:dyDescent="0.2">
      <c r="A13" s="24" t="s">
        <v>23</v>
      </c>
      <c r="B13" s="24"/>
      <c r="H13" s="25"/>
      <c r="I13" s="25"/>
      <c r="J13" s="25"/>
      <c r="K13" s="25"/>
      <c r="L13" s="26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3"/>
      <c r="AN13" s="3"/>
    </row>
    <row r="14" spans="1:40" ht="14.25" customHeight="1" x14ac:dyDescent="0.2">
      <c r="A14" s="24"/>
      <c r="B14" s="24"/>
      <c r="C14" s="131" t="s">
        <v>3</v>
      </c>
      <c r="D14" s="2" t="s">
        <v>46</v>
      </c>
      <c r="E14" s="2" t="s">
        <v>47</v>
      </c>
      <c r="F14" s="2"/>
      <c r="G14" s="98"/>
      <c r="H14" s="17">
        <v>28.93</v>
      </c>
      <c r="I14" s="27">
        <f>H14</f>
        <v>28.93</v>
      </c>
      <c r="J14" s="27">
        <f>H14</f>
        <v>28.93</v>
      </c>
      <c r="K14" s="27">
        <f>H14</f>
        <v>28.93</v>
      </c>
      <c r="L14" s="28">
        <f>H14</f>
        <v>28.93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3"/>
      <c r="AN14" s="3"/>
    </row>
    <row r="15" spans="1:40" ht="14.25" customHeight="1" thickBot="1" x14ac:dyDescent="0.25">
      <c r="A15" s="29"/>
      <c r="B15" s="29"/>
      <c r="C15" s="132" t="s">
        <v>5</v>
      </c>
      <c r="F15" s="30"/>
      <c r="G15" s="30"/>
      <c r="H15" s="87">
        <v>23.43</v>
      </c>
      <c r="I15" s="31">
        <f>H15</f>
        <v>23.43</v>
      </c>
      <c r="J15" s="31">
        <f>H15</f>
        <v>23.43</v>
      </c>
      <c r="K15" s="31">
        <f>H15</f>
        <v>23.43</v>
      </c>
      <c r="L15" s="32">
        <f>H15</f>
        <v>23.43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3"/>
      <c r="AN15" s="3"/>
    </row>
    <row r="16" spans="1:40" ht="14.25" customHeight="1" x14ac:dyDescent="0.2">
      <c r="A16" s="68" t="s">
        <v>14</v>
      </c>
      <c r="B16" s="68"/>
      <c r="C16" s="69"/>
      <c r="D16" s="69"/>
      <c r="E16" s="69"/>
      <c r="F16" s="69"/>
      <c r="G16" s="69"/>
      <c r="H16" s="88"/>
      <c r="I16" s="70"/>
      <c r="J16" s="70"/>
      <c r="K16" s="70"/>
      <c r="L16" s="71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3"/>
      <c r="AN16" s="3"/>
    </row>
    <row r="17" spans="1:43" ht="14.25" customHeight="1" x14ac:dyDescent="0.2">
      <c r="A17" s="72"/>
      <c r="B17" s="152" t="s">
        <v>4</v>
      </c>
      <c r="C17" s="74"/>
      <c r="D17" s="75" t="s">
        <v>3</v>
      </c>
      <c r="E17" s="75"/>
      <c r="F17" s="75"/>
      <c r="G17" s="75"/>
      <c r="H17" s="76">
        <f>SUM(H4:H14)</f>
        <v>123.43</v>
      </c>
      <c r="I17" s="76">
        <f>SUM(I4:I14)</f>
        <v>157.81</v>
      </c>
      <c r="J17" s="76">
        <f>SUM(J4:J14)</f>
        <v>174.70000000000002</v>
      </c>
      <c r="K17" s="76">
        <f>SUM(K4:K14)</f>
        <v>192.32000000000002</v>
      </c>
      <c r="L17" s="108">
        <f>SUM(L4:L14)</f>
        <v>200.25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3"/>
    </row>
    <row r="18" spans="1:43" ht="14.25" customHeight="1" x14ac:dyDescent="0.2">
      <c r="A18" s="72"/>
      <c r="B18" s="153"/>
      <c r="C18" s="75"/>
      <c r="D18" s="75" t="s">
        <v>5</v>
      </c>
      <c r="E18" s="75"/>
      <c r="F18" s="75"/>
      <c r="G18" s="75"/>
      <c r="H18" s="76">
        <f>SUM(H4:H15)-H14</f>
        <v>117.93</v>
      </c>
      <c r="I18" s="76">
        <f>SUM(I4:I15)-I14</f>
        <v>152.31</v>
      </c>
      <c r="J18" s="76">
        <f>SUM(J4:J15)-J14</f>
        <v>169.20000000000002</v>
      </c>
      <c r="K18" s="76">
        <f>SUM(K4:K15)-K14</f>
        <v>186.82000000000002</v>
      </c>
      <c r="L18" s="108">
        <f>SUM(L4:L15)-L14</f>
        <v>194.75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3"/>
    </row>
    <row r="19" spans="1:43" ht="14.25" customHeight="1" x14ac:dyDescent="0.2">
      <c r="A19" s="72"/>
      <c r="B19" s="152"/>
      <c r="C19" s="74"/>
      <c r="D19" s="74"/>
      <c r="E19" s="74"/>
      <c r="F19" s="74"/>
      <c r="G19" s="73"/>
      <c r="H19" s="89"/>
      <c r="I19" s="77"/>
      <c r="J19" s="77"/>
      <c r="K19" s="77"/>
      <c r="L19" s="78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3"/>
      <c r="AN19" s="3"/>
    </row>
    <row r="20" spans="1:43" ht="14.25" customHeight="1" x14ac:dyDescent="0.2">
      <c r="A20" s="72"/>
      <c r="B20" s="152" t="s">
        <v>8</v>
      </c>
      <c r="C20" s="74"/>
      <c r="D20" s="75" t="s">
        <v>3</v>
      </c>
      <c r="E20" s="75"/>
      <c r="F20" s="75"/>
      <c r="G20" s="75"/>
      <c r="H20" s="76">
        <f t="shared" ref="H20:L21" si="4">H17*$B$21</f>
        <v>3754.7406000000005</v>
      </c>
      <c r="I20" s="76">
        <f t="shared" si="4"/>
        <v>4800.5802000000003</v>
      </c>
      <c r="J20" s="76">
        <f t="shared" si="4"/>
        <v>5314.3740000000007</v>
      </c>
      <c r="K20" s="76">
        <f t="shared" si="4"/>
        <v>5850.3744000000006</v>
      </c>
      <c r="L20" s="108">
        <f t="shared" si="4"/>
        <v>6091.6050000000005</v>
      </c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3"/>
    </row>
    <row r="21" spans="1:43" ht="14.25" customHeight="1" thickBot="1" x14ac:dyDescent="0.25">
      <c r="A21" s="81"/>
      <c r="B21" s="154">
        <v>30.42</v>
      </c>
      <c r="C21" s="84" t="s">
        <v>6</v>
      </c>
      <c r="D21" s="82" t="s">
        <v>5</v>
      </c>
      <c r="E21" s="82"/>
      <c r="F21" s="82"/>
      <c r="G21" s="82"/>
      <c r="H21" s="90">
        <f t="shared" si="4"/>
        <v>3587.4306000000006</v>
      </c>
      <c r="I21" s="90">
        <f t="shared" si="4"/>
        <v>4633.2701999999999</v>
      </c>
      <c r="J21" s="90">
        <f t="shared" si="4"/>
        <v>5147.0640000000012</v>
      </c>
      <c r="K21" s="90">
        <f t="shared" si="4"/>
        <v>5683.0644000000011</v>
      </c>
      <c r="L21" s="155">
        <f t="shared" si="4"/>
        <v>5924.2950000000001</v>
      </c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3"/>
      <c r="AN21" s="3"/>
      <c r="AQ21" s="3"/>
    </row>
    <row r="22" spans="1:43" ht="14.25" customHeight="1" x14ac:dyDescent="0.2">
      <c r="A22" s="46" t="s">
        <v>13</v>
      </c>
      <c r="B22" s="47"/>
      <c r="C22" s="47"/>
      <c r="D22" s="47"/>
      <c r="E22" s="47"/>
      <c r="F22" s="47"/>
      <c r="G22" s="47"/>
      <c r="H22" s="91"/>
      <c r="I22" s="48"/>
      <c r="J22" s="48"/>
      <c r="K22" s="48"/>
      <c r="L22" s="49"/>
      <c r="M22" s="15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43" ht="14.25" customHeight="1" x14ac:dyDescent="0.2">
      <c r="A23" s="33"/>
      <c r="B23" s="34" t="s">
        <v>10</v>
      </c>
      <c r="C23" s="34"/>
      <c r="D23" s="35" t="s">
        <v>11</v>
      </c>
      <c r="E23" s="35"/>
      <c r="F23" s="35"/>
      <c r="G23" s="36"/>
      <c r="H23" s="148">
        <v>131</v>
      </c>
      <c r="I23" s="148">
        <v>805</v>
      </c>
      <c r="J23" s="148">
        <v>1319</v>
      </c>
      <c r="K23" s="148">
        <v>1855</v>
      </c>
      <c r="L23" s="149">
        <v>2096</v>
      </c>
      <c r="M23" s="150"/>
      <c r="N23" s="8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</row>
    <row r="24" spans="1:43" ht="14.25" customHeight="1" x14ac:dyDescent="0.2">
      <c r="A24" s="142" t="s">
        <v>30</v>
      </c>
      <c r="B24" s="34" t="s">
        <v>49</v>
      </c>
      <c r="C24" s="141"/>
      <c r="D24" s="35" t="s">
        <v>44</v>
      </c>
      <c r="E24" s="35"/>
      <c r="F24" s="35"/>
      <c r="G24" s="147">
        <f>((J4+H8+H7)*30.42)-J23</f>
        <v>1961.4928000000004</v>
      </c>
      <c r="H24" s="148"/>
      <c r="I24" s="148">
        <f>$G$24*15%</f>
        <v>294.22392000000008</v>
      </c>
      <c r="J24" s="148">
        <f t="shared" ref="J24:L24" si="5">$G$24*15%</f>
        <v>294.22392000000008</v>
      </c>
      <c r="K24" s="148">
        <f t="shared" si="5"/>
        <v>294.22392000000008</v>
      </c>
      <c r="L24" s="149">
        <f t="shared" si="5"/>
        <v>294.22392000000008</v>
      </c>
      <c r="M24" s="150"/>
      <c r="N24" s="8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</row>
    <row r="25" spans="1:43" ht="14.25" customHeight="1" x14ac:dyDescent="0.2">
      <c r="A25" s="37"/>
      <c r="B25" s="34"/>
      <c r="C25" s="34"/>
      <c r="D25" s="38" t="s">
        <v>45</v>
      </c>
      <c r="E25" s="38"/>
      <c r="F25" s="38"/>
      <c r="G25" s="39"/>
      <c r="H25" s="92">
        <f>(H10)*$B$21</f>
        <v>231.49620000000002</v>
      </c>
      <c r="I25" s="92">
        <f t="shared" ref="I25:L25" si="6">(I10)*$B$21</f>
        <v>231.49620000000002</v>
      </c>
      <c r="J25" s="92">
        <f t="shared" si="6"/>
        <v>231.49620000000002</v>
      </c>
      <c r="K25" s="92">
        <f t="shared" si="6"/>
        <v>231.49620000000002</v>
      </c>
      <c r="L25" s="109">
        <f t="shared" si="6"/>
        <v>231.49620000000002</v>
      </c>
      <c r="M25" s="15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43" ht="14.25" customHeight="1" x14ac:dyDescent="0.2">
      <c r="A26" s="37"/>
      <c r="B26" s="40" t="s">
        <v>8</v>
      </c>
      <c r="C26" s="34"/>
      <c r="D26" s="36" t="s">
        <v>3</v>
      </c>
      <c r="E26" s="36"/>
      <c r="F26" s="36"/>
      <c r="G26" s="36"/>
      <c r="H26" s="41">
        <f>H20-H23-H24-H25</f>
        <v>3392.2444000000005</v>
      </c>
      <c r="I26" s="41">
        <f t="shared" ref="I26:L26" si="7">I20-I23-I24-I25</f>
        <v>3469.8600800000004</v>
      </c>
      <c r="J26" s="41">
        <f t="shared" si="7"/>
        <v>3469.6538800000008</v>
      </c>
      <c r="K26" s="41">
        <f t="shared" si="7"/>
        <v>3469.6542800000007</v>
      </c>
      <c r="L26" s="42">
        <f t="shared" si="7"/>
        <v>3469.8848800000005</v>
      </c>
      <c r="M26" s="15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43" ht="14.25" customHeight="1" x14ac:dyDescent="0.2">
      <c r="A27" s="37"/>
      <c r="B27" s="51"/>
      <c r="C27" s="43"/>
      <c r="D27" s="39" t="s">
        <v>5</v>
      </c>
      <c r="E27" s="39"/>
      <c r="F27" s="39"/>
      <c r="G27" s="39"/>
      <c r="H27" s="92">
        <f>H21-H23-H24-H25</f>
        <v>3224.9344000000006</v>
      </c>
      <c r="I27" s="92">
        <f t="shared" ref="I27:L27" si="8">I21-I23-I24-I25</f>
        <v>3302.55008</v>
      </c>
      <c r="J27" s="92">
        <f t="shared" si="8"/>
        <v>3302.3438800000013</v>
      </c>
      <c r="K27" s="92">
        <f t="shared" si="8"/>
        <v>3302.3442800000012</v>
      </c>
      <c r="L27" s="109">
        <f t="shared" si="8"/>
        <v>3302.5748800000001</v>
      </c>
      <c r="M27" s="15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43" ht="14.25" customHeight="1" thickBot="1" x14ac:dyDescent="0.25">
      <c r="A28" s="62"/>
      <c r="B28" s="67"/>
      <c r="C28" s="63"/>
      <c r="D28" s="64"/>
      <c r="E28" s="64"/>
      <c r="F28" s="64"/>
      <c r="G28" s="64"/>
      <c r="H28" s="65"/>
      <c r="I28" s="66"/>
      <c r="J28" s="66"/>
      <c r="K28" s="66"/>
      <c r="L28" s="156"/>
      <c r="M28" s="15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43" ht="17.25" customHeight="1" x14ac:dyDescent="0.3">
      <c r="A29" s="140" t="s">
        <v>35</v>
      </c>
      <c r="L29" s="145"/>
      <c r="M29" s="150"/>
      <c r="N29" s="8"/>
    </row>
    <row r="30" spans="1:43" ht="14.25" customHeight="1" x14ac:dyDescent="0.2">
      <c r="A30" s="24"/>
      <c r="D30" s="134" t="s">
        <v>31</v>
      </c>
      <c r="E30" s="135">
        <v>0.3</v>
      </c>
      <c r="F30" s="135" t="s">
        <v>32</v>
      </c>
      <c r="G30" s="133">
        <f>$G$24</f>
        <v>1961.4928000000004</v>
      </c>
      <c r="H30" s="143"/>
      <c r="I30" s="20">
        <f>$G$30*$E$30</f>
        <v>588.44784000000016</v>
      </c>
      <c r="J30" s="20">
        <f t="shared" ref="J30:L30" si="9">$G$30*$E$30</f>
        <v>588.44784000000016</v>
      </c>
      <c r="K30" s="20">
        <f t="shared" si="9"/>
        <v>588.44784000000016</v>
      </c>
      <c r="L30" s="21">
        <f t="shared" si="9"/>
        <v>588.44784000000016</v>
      </c>
      <c r="M30" s="150"/>
      <c r="N30" s="8"/>
    </row>
    <row r="31" spans="1:43" ht="14.25" customHeight="1" x14ac:dyDescent="0.2">
      <c r="A31" s="24"/>
      <c r="D31" s="134" t="s">
        <v>33</v>
      </c>
      <c r="E31" s="135">
        <v>0.5</v>
      </c>
      <c r="F31" s="135" t="s">
        <v>32</v>
      </c>
      <c r="G31" s="133">
        <f>$G$24</f>
        <v>1961.4928000000004</v>
      </c>
      <c r="H31" s="143"/>
      <c r="I31" s="20">
        <f>$G$31*$E$31</f>
        <v>980.74640000000022</v>
      </c>
      <c r="J31" s="20">
        <f t="shared" ref="J31:L31" si="10">$G$31*$E$31</f>
        <v>980.74640000000022</v>
      </c>
      <c r="K31" s="20">
        <f t="shared" si="10"/>
        <v>980.74640000000022</v>
      </c>
      <c r="L31" s="21">
        <f t="shared" si="10"/>
        <v>980.74640000000022</v>
      </c>
      <c r="M31" s="150"/>
      <c r="N31" s="8"/>
    </row>
    <row r="32" spans="1:43" ht="14.25" customHeight="1" thickBot="1" x14ac:dyDescent="0.25">
      <c r="A32" s="29"/>
      <c r="B32" s="30"/>
      <c r="C32" s="30"/>
      <c r="D32" s="132" t="s">
        <v>34</v>
      </c>
      <c r="E32" s="136">
        <v>0.75</v>
      </c>
      <c r="F32" s="136" t="s">
        <v>32</v>
      </c>
      <c r="G32" s="137">
        <f>$G$24</f>
        <v>1961.4928000000004</v>
      </c>
      <c r="H32" s="144"/>
      <c r="I32" s="138">
        <f>$G$32*$E$32</f>
        <v>1471.1196000000004</v>
      </c>
      <c r="J32" s="138">
        <f t="shared" ref="J32:L32" si="11">$G$32*$E$32</f>
        <v>1471.1196000000004</v>
      </c>
      <c r="K32" s="138">
        <f t="shared" si="11"/>
        <v>1471.1196000000004</v>
      </c>
      <c r="L32" s="139">
        <f t="shared" si="11"/>
        <v>1471.1196000000004</v>
      </c>
      <c r="M32" s="150"/>
      <c r="N32" s="8"/>
    </row>
    <row r="33" spans="14:14" x14ac:dyDescent="0.2">
      <c r="N33" s="8"/>
    </row>
    <row r="34" spans="14:14" x14ac:dyDescent="0.2">
      <c r="N34" s="8"/>
    </row>
  </sheetData>
  <sheetProtection algorithmName="SHA-512" hashValue="2bzDzXPx/1kJ1ajBQzkCG9Bm9FjCd/mRbLBi9Zm6TE8L/MJ4ax2mLbvRWMAJJdjhQo6HNhwSE2rK1An1QxlSRg==" saltValue="7n2HmnbwfqglCo/4yixRAw==" spinCount="100000" sheet="1" objects="1" scenarios="1"/>
  <pageMargins left="0.70866141732283472" right="0.51181102362204722" top="0.59055118110236227" bottom="0.59055118110236227" header="0.31496062992125984" footer="0.31496062992125984"/>
  <pageSetup paperSize="9" scale="92" orientation="landscape" r:id="rId1"/>
  <headerFoot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H22"/>
  <sheetViews>
    <sheetView tabSelected="1" zoomScaleNormal="100" workbookViewId="0">
      <selection activeCell="G22" sqref="G22:K22"/>
    </sheetView>
  </sheetViews>
  <sheetFormatPr baseColWidth="10" defaultColWidth="11" defaultRowHeight="12.75" x14ac:dyDescent="0.2"/>
  <cols>
    <col min="1" max="1" width="3.42578125" style="1" customWidth="1"/>
    <col min="2" max="2" width="7.28515625" style="1" customWidth="1"/>
    <col min="3" max="4" width="10.85546875" style="1" customWidth="1"/>
    <col min="5" max="5" width="13.28515625" style="1" customWidth="1"/>
    <col min="6" max="6" width="36.42578125" style="1" customWidth="1"/>
    <col min="7" max="11" width="10.140625" style="1" customWidth="1"/>
    <col min="12" max="32" width="11.7109375" style="1" customWidth="1"/>
    <col min="33" max="16384" width="11" style="1"/>
  </cols>
  <sheetData>
    <row r="1" spans="1:34" ht="20.25" customHeight="1" thickBot="1" x14ac:dyDescent="0.25">
      <c r="A1" s="104" t="s">
        <v>22</v>
      </c>
      <c r="B1" s="105"/>
      <c r="C1" s="105"/>
      <c r="D1" s="105"/>
      <c r="E1" s="105"/>
      <c r="F1" s="164" t="s">
        <v>42</v>
      </c>
      <c r="G1" s="164"/>
      <c r="H1" s="164"/>
      <c r="I1" s="105" t="s">
        <v>7</v>
      </c>
      <c r="J1" s="106">
        <f>SUM('ohne EEE DP'!K1)</f>
        <v>46204</v>
      </c>
      <c r="K1" s="107"/>
    </row>
    <row r="2" spans="1:34" ht="20.25" customHeight="1" thickBot="1" x14ac:dyDescent="0.3">
      <c r="A2" s="52"/>
      <c r="B2" s="53"/>
      <c r="C2" s="53"/>
      <c r="D2" s="53"/>
      <c r="E2" s="53"/>
      <c r="F2" s="57"/>
      <c r="G2" s="165" t="s">
        <v>29</v>
      </c>
      <c r="H2" s="166"/>
      <c r="I2" s="166"/>
      <c r="J2" s="166"/>
      <c r="K2" s="16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4" s="44" customFormat="1" ht="20.25" customHeight="1" x14ac:dyDescent="0.2">
      <c r="A3" s="50" t="s">
        <v>26</v>
      </c>
      <c r="B3" s="5"/>
      <c r="C3" s="5"/>
      <c r="D3" s="5"/>
      <c r="E3" s="5"/>
      <c r="F3" s="5"/>
      <c r="G3" s="116"/>
      <c r="H3" s="117" t="s">
        <v>38</v>
      </c>
      <c r="I3" s="117" t="s">
        <v>39</v>
      </c>
      <c r="J3" s="117" t="s">
        <v>40</v>
      </c>
      <c r="K3" s="118" t="s">
        <v>41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</row>
    <row r="4" spans="1:34" s="44" customFormat="1" ht="20.25" customHeight="1" x14ac:dyDescent="0.2">
      <c r="A4" s="16" t="s">
        <v>36</v>
      </c>
      <c r="B4" s="2"/>
      <c r="C4" s="2"/>
      <c r="D4" s="93"/>
      <c r="E4" s="98"/>
      <c r="F4" s="98"/>
      <c r="G4" s="168">
        <v>117.4</v>
      </c>
      <c r="H4" s="169"/>
      <c r="I4" s="169"/>
      <c r="J4" s="169"/>
      <c r="K4" s="170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</row>
    <row r="5" spans="1:34" ht="11.25" customHeight="1" x14ac:dyDescent="0.2">
      <c r="A5" s="22"/>
      <c r="B5" s="12"/>
      <c r="C5" s="12"/>
      <c r="D5" s="12"/>
      <c r="E5" s="2"/>
      <c r="F5" s="2"/>
      <c r="G5" s="177"/>
      <c r="H5" s="178"/>
      <c r="I5" s="178"/>
      <c r="J5" s="178"/>
      <c r="K5" s="17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3"/>
      <c r="AH5" s="3"/>
    </row>
    <row r="6" spans="1:34" ht="11.25" customHeight="1" x14ac:dyDescent="0.2">
      <c r="A6" s="96"/>
      <c r="B6" s="14"/>
      <c r="C6" s="14"/>
      <c r="D6" s="97"/>
      <c r="E6" s="15"/>
      <c r="F6" s="13"/>
      <c r="G6" s="171"/>
      <c r="H6" s="172"/>
      <c r="I6" s="172"/>
      <c r="J6" s="172"/>
      <c r="K6" s="173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3"/>
      <c r="AH6" s="3"/>
    </row>
    <row r="7" spans="1:34" s="44" customFormat="1" ht="20.25" customHeight="1" x14ac:dyDescent="0.2">
      <c r="A7" s="18" t="s">
        <v>0</v>
      </c>
      <c r="B7" s="19"/>
      <c r="C7" s="19"/>
      <c r="D7" s="99"/>
      <c r="E7" s="99"/>
      <c r="F7" s="99"/>
      <c r="G7" s="174">
        <v>0</v>
      </c>
      <c r="H7" s="175"/>
      <c r="I7" s="175"/>
      <c r="J7" s="175"/>
      <c r="K7" s="176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4" s="44" customFormat="1" ht="20.25" customHeight="1" x14ac:dyDescent="0.2">
      <c r="A8" s="18" t="s">
        <v>19</v>
      </c>
      <c r="B8" s="19"/>
      <c r="C8" s="19"/>
      <c r="D8" s="94"/>
      <c r="E8" s="99"/>
      <c r="F8" s="94"/>
      <c r="G8" s="174">
        <f>SUM('ohne EEE DP'!H8)</f>
        <v>3.45</v>
      </c>
      <c r="H8" s="175"/>
      <c r="I8" s="175"/>
      <c r="J8" s="175"/>
      <c r="K8" s="176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4" s="44" customFormat="1" ht="20.25" customHeight="1" x14ac:dyDescent="0.2">
      <c r="A9" s="18" t="s">
        <v>25</v>
      </c>
      <c r="B9" s="19"/>
      <c r="C9" s="19"/>
      <c r="D9" s="94"/>
      <c r="E9" s="99"/>
      <c r="F9" s="99"/>
      <c r="G9" s="174">
        <v>0</v>
      </c>
      <c r="H9" s="175"/>
      <c r="I9" s="175"/>
      <c r="J9" s="175"/>
      <c r="K9" s="176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4" s="44" customFormat="1" ht="20.25" customHeight="1" x14ac:dyDescent="0.2">
      <c r="A10" s="22" t="s">
        <v>27</v>
      </c>
      <c r="B10" s="12"/>
      <c r="C10" s="12"/>
      <c r="D10" s="23"/>
      <c r="E10" s="23"/>
      <c r="F10" s="100"/>
      <c r="G10" s="174">
        <v>7.42</v>
      </c>
      <c r="H10" s="175"/>
      <c r="I10" s="175"/>
      <c r="J10" s="175"/>
      <c r="K10" s="176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4" s="44" customFormat="1" ht="20.25" customHeight="1" x14ac:dyDescent="0.2">
      <c r="A11" s="22" t="s">
        <v>1</v>
      </c>
      <c r="B11" s="12"/>
      <c r="C11" s="12"/>
      <c r="D11" s="12"/>
      <c r="E11" s="12"/>
      <c r="F11" s="12"/>
      <c r="G11" s="174">
        <v>15.1</v>
      </c>
      <c r="H11" s="175"/>
      <c r="I11" s="175"/>
      <c r="J11" s="175"/>
      <c r="K11" s="176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4" s="44" customFormat="1" ht="20.25" customHeight="1" x14ac:dyDescent="0.2">
      <c r="A12" s="22" t="s">
        <v>2</v>
      </c>
      <c r="B12" s="12"/>
      <c r="C12" s="12"/>
      <c r="D12" s="12"/>
      <c r="E12" s="12"/>
      <c r="F12" s="12"/>
      <c r="G12" s="184">
        <v>18.29</v>
      </c>
      <c r="H12" s="185"/>
      <c r="I12" s="185"/>
      <c r="J12" s="185"/>
      <c r="K12" s="186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4" s="44" customFormat="1" ht="20.25" customHeight="1" x14ac:dyDescent="0.2">
      <c r="A13" s="24" t="s">
        <v>28</v>
      </c>
      <c r="B13" s="1"/>
      <c r="C13" s="1"/>
      <c r="D13" s="1"/>
      <c r="E13" s="1"/>
      <c r="F13" s="1"/>
      <c r="G13" s="119"/>
      <c r="H13" s="120"/>
      <c r="I13" s="120"/>
      <c r="J13" s="120"/>
      <c r="K13" s="12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4" s="44" customFormat="1" ht="20.25" customHeight="1" x14ac:dyDescent="0.2">
      <c r="A14" s="24"/>
      <c r="B14" s="1"/>
      <c r="C14" s="1"/>
      <c r="D14" s="2" t="s">
        <v>3</v>
      </c>
      <c r="E14" s="2"/>
      <c r="F14" s="2" t="s">
        <v>48</v>
      </c>
      <c r="G14" s="168">
        <v>28.93</v>
      </c>
      <c r="H14" s="169"/>
      <c r="I14" s="169"/>
      <c r="J14" s="169"/>
      <c r="K14" s="170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4" s="44" customFormat="1" ht="20.25" customHeight="1" thickBot="1" x14ac:dyDescent="0.25">
      <c r="A15" s="29"/>
      <c r="B15" s="30"/>
      <c r="C15" s="30"/>
      <c r="D15" s="30" t="s">
        <v>5</v>
      </c>
      <c r="E15" s="30"/>
      <c r="F15" s="30"/>
      <c r="G15" s="184">
        <v>23.43</v>
      </c>
      <c r="H15" s="185"/>
      <c r="I15" s="185"/>
      <c r="J15" s="185"/>
      <c r="K15" s="186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4" ht="20.25" customHeight="1" x14ac:dyDescent="0.2">
      <c r="A16" s="79" t="s">
        <v>20</v>
      </c>
      <c r="B16" s="69"/>
      <c r="C16" s="69"/>
      <c r="D16" s="80"/>
      <c r="E16" s="80"/>
      <c r="F16" s="69"/>
      <c r="G16" s="123"/>
      <c r="H16" s="124"/>
      <c r="I16" s="124"/>
      <c r="J16" s="124"/>
      <c r="K16" s="126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20.25" customHeight="1" x14ac:dyDescent="0.2">
      <c r="A17" s="72"/>
      <c r="B17" s="73" t="s">
        <v>4</v>
      </c>
      <c r="C17" s="74"/>
      <c r="D17" s="75" t="s">
        <v>43</v>
      </c>
      <c r="E17" s="75"/>
      <c r="F17" s="75"/>
      <c r="G17" s="190">
        <f>SUM(G4:G14)</f>
        <v>190.59</v>
      </c>
      <c r="H17" s="191"/>
      <c r="I17" s="191"/>
      <c r="J17" s="191"/>
      <c r="K17" s="19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20.25" customHeight="1" thickBot="1" x14ac:dyDescent="0.25">
      <c r="A18" s="81"/>
      <c r="B18" s="82"/>
      <c r="C18" s="82"/>
      <c r="D18" s="83" t="s">
        <v>5</v>
      </c>
      <c r="E18" s="83"/>
      <c r="F18" s="83"/>
      <c r="G18" s="193">
        <f>SUM(G4:G15)-G14</f>
        <v>185.09</v>
      </c>
      <c r="H18" s="194"/>
      <c r="I18" s="194"/>
      <c r="J18" s="194"/>
      <c r="K18" s="195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129" customFormat="1" ht="37.5" customHeight="1" thickBot="1" x14ac:dyDescent="0.3">
      <c r="A19" s="180" t="s">
        <v>51</v>
      </c>
      <c r="B19" s="181"/>
      <c r="C19" s="181"/>
      <c r="D19" s="181"/>
      <c r="E19" s="181"/>
      <c r="F19" s="181"/>
      <c r="G19" s="182"/>
      <c r="H19" s="182"/>
      <c r="I19" s="182"/>
      <c r="J19" s="182"/>
      <c r="K19" s="183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</row>
    <row r="20" spans="1:32" ht="27" customHeight="1" x14ac:dyDescent="0.2">
      <c r="A20" s="162" t="s">
        <v>15</v>
      </c>
      <c r="B20" s="163"/>
      <c r="C20" s="163"/>
      <c r="D20" s="163"/>
      <c r="E20" s="163"/>
      <c r="F20" s="163"/>
      <c r="G20" s="121"/>
      <c r="H20" s="122"/>
      <c r="I20" s="122"/>
      <c r="J20" s="122"/>
      <c r="K20" s="127"/>
    </row>
    <row r="21" spans="1:32" ht="20.25" customHeight="1" x14ac:dyDescent="0.2">
      <c r="A21" s="58" t="s">
        <v>16</v>
      </c>
      <c r="B21" s="59"/>
      <c r="C21" s="59"/>
      <c r="D21" s="59"/>
      <c r="E21" s="59"/>
      <c r="F21" s="59"/>
      <c r="G21" s="196" t="s">
        <v>6</v>
      </c>
      <c r="H21" s="197"/>
      <c r="I21" s="197"/>
      <c r="J21" s="197"/>
      <c r="K21" s="198"/>
    </row>
    <row r="22" spans="1:32" ht="20.25" customHeight="1" thickBot="1" x14ac:dyDescent="0.25">
      <c r="A22" s="60"/>
      <c r="B22" s="61" t="s">
        <v>50</v>
      </c>
      <c r="C22" s="61"/>
      <c r="D22" s="61"/>
      <c r="E22" s="61"/>
      <c r="F22" s="61"/>
      <c r="G22" s="187">
        <f>(IF(ROUNDDOWN(3539/(G4+G6+G7+G8+G9),0)&gt;56,56,((ROUNDDOWN(3539/(G4+G6+G7+G8+G9),0)))))</f>
        <v>29</v>
      </c>
      <c r="H22" s="188"/>
      <c r="I22" s="188"/>
      <c r="J22" s="188"/>
      <c r="K22" s="189"/>
    </row>
  </sheetData>
  <sheetProtection algorithmName="SHA-512" hashValue="Ux+efgeZnXChJ1vmyHML4WRiORmj9hrh8ySUYPPYkXU7sk16XyqkMAgUjNh4NbGvN7ZvHt1Bb98pl/pRjofrjw==" saltValue="tHcs3SAQq0fC04/zXZDlBQ==" spinCount="100000" sheet="1" objects="1" scenarios="1"/>
  <mergeCells count="19">
    <mergeCell ref="G22:K22"/>
    <mergeCell ref="G17:K17"/>
    <mergeCell ref="G18:K18"/>
    <mergeCell ref="G8:K8"/>
    <mergeCell ref="G9:K9"/>
    <mergeCell ref="G21:K21"/>
    <mergeCell ref="G15:K15"/>
    <mergeCell ref="A20:F20"/>
    <mergeCell ref="A19:K19"/>
    <mergeCell ref="G10:K10"/>
    <mergeCell ref="G11:K11"/>
    <mergeCell ref="G12:K12"/>
    <mergeCell ref="G14:K14"/>
    <mergeCell ref="F1:H1"/>
    <mergeCell ref="G2:K2"/>
    <mergeCell ref="G4:K4"/>
    <mergeCell ref="G6:K6"/>
    <mergeCell ref="G7:K7"/>
    <mergeCell ref="G5:K5"/>
  </mergeCells>
  <pageMargins left="0.70866141732283472" right="0.51181102362204722" top="0.59055118110236227" bottom="0.59055118110236227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46713e85-c046-4c3f-87d1-30eeb40369b3</BSO999929>
</file>

<file path=customXml/itemProps1.xml><?xml version="1.0" encoding="utf-8"?>
<ds:datastoreItem xmlns:ds="http://schemas.openxmlformats.org/officeDocument/2006/customXml" ds:itemID="{CE225A58-6BC8-4238-BA19-E29967426230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ohne EEE DP</vt:lpstr>
      <vt:lpstr>ohne EEE KZP Einheitssatz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Schwalbe</dc:creator>
  <cp:lastModifiedBy>Caglayan, Nagihan</cp:lastModifiedBy>
  <cp:lastPrinted>2026-09-23T13:33:26Z</cp:lastPrinted>
  <dcterms:created xsi:type="dcterms:W3CDTF">2016-03-11T07:21:01Z</dcterms:created>
  <dcterms:modified xsi:type="dcterms:W3CDTF">2026-09-23T13:43:30Z</dcterms:modified>
</cp:coreProperties>
</file>